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T:\Treasury\a S&amp;P Rating\6 Toimitettu materiaali\Covered bond\2025\"/>
    </mc:Choice>
  </mc:AlternateContent>
  <xr:revisionPtr revIDLastSave="0" documentId="13_ncr:1_{42106BAF-68BE-474B-B12A-E5A48B638315}" xr6:coauthVersionLast="47" xr6:coauthVersionMax="47" xr10:uidLastSave="{00000000-0000-0000-0000-000000000000}"/>
  <bookViews>
    <workbookView xWindow="-110" yWindow="49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290" i="8"/>
  <c r="F292" i="8"/>
  <c r="C292" i="8"/>
  <c r="D293" i="8"/>
  <c r="C290" i="8"/>
  <c r="C293" i="8"/>
  <c r="D292" i="8"/>
  <c r="D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<sst xmlns="http://schemas.openxmlformats.org/spreadsheetml/2006/main" count="2602" uniqueCount="1767">
  <si>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</si>
  <si>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</si>
  <si>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</si>
  <si>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</si>
  <si>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</si>
  <si>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</si>
  <si>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</si>
  <si>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</si>
  <si>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</si>
  <si>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</si>
  <si>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</si>
  <si>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</si>
  <si>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</si>
  <si>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</si>
  <si>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</si>
  <si>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</si>
  <si>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</si>
  <si>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</si>
  <si>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</si>
  <si>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</si>
  <si>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</si>
  <si>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</si>
  <si>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</si>
  <si>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</si>
  <si>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</si>
  <si>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</si>
  <si>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</si>
  <si>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</si>
  <si>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</si>
  <si>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</si>
  <si>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</si>
  <si>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</si>
  <si>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</si>
  <si>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</si>
  <si>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</si>
  <si>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</si>
  <si>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</si>
  <si>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</si>
  <si>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</si>
  <si>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</si>
  <si>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</si>
  <si>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</si>
  <si>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</si>
  <si>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</si>
  <si>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</si>
  <si>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</si>
  <si>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</si>
  <si>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</si>
  <si>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</si>
  <si>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</si>
  <si>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</si>
  <si>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</si>
  <si>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</si>
  <si>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</si>
  <si>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</si>
  <si>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</si>
  <si>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</si>
  <si>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</si>
  <si>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</si>
  <si>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</si>
  <si>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</si>
  <si>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</si>
  <si>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</si>
  <si>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</si>
  <si>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</si>
  <si>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</si>
  <si>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</si>
  <si>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</si>
  <si>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</si>
  <si>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</si>
  <si>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</si>
  <si>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</si>
  <si>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</si>
  <si>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</si>
  <si>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</si>
  <si>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</si>
  <si>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</si>
  <si>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</si>
  <si>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</si>
  <si>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</si>
  <si>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</si>
  <si>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</si>
  <si>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</si>
  <si>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</si>
  <si>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</si>
  <si>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</si>
  <si>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</si>
  <si>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</si>
  <si>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</si>
  <si>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</si>
  <si>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</si>
  <si>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</si>
  <si>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</si>
  <si>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</si>
  <si>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</si>
  <si>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</si>
  <si>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</si>
  <si>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</si>
  <si>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</si>
  <si>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</si>
  <si>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</si>
  <si>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</si>
  <si>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</si>
  <si>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</si>
  <si>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</si>
  <si>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</si>
  <si>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</si>
  <si>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</si>
  <si>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</si>
  <si>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</si>
  <si>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</si>
  <si>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</si>
  <si>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</si>
  <si>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</si>
  <si>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</si>
  <si>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</si>
  <si>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</si>
  <si>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</si>
  <si>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</si>
  <si>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</si>
  <si>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</si>
  <si>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</si>
  <si>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</si>
  <si>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</si>
  <si>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</si>
  <si>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</si>
  <si>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</si>
  <si>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</si>
  <si>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</si>
  <si>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</si>
  <si>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</si>
  <si>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</si>
  <si>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</si>
  <si>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</si>
  <si>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</si>
  <si>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</si>
  <si>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</si>
  <si>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</si>
  <si>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</si>
  <si>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</si>
  <si>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</si>
  <si>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</si>
  <si>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</si>
  <si>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</si>
  <si>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</si>
  <si>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</si>
  <si>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</si>
  <si>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</si>
  <si>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</si>
  <si>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</si>
  <si>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</si>
  <si>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</si>
  <si>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</si>
  <si>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</si>
  <si>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</si>
  <si>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</si>
  <si>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</si>
  <si>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</si>
  <si>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</si>
  <si>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</si>
  <si>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</si>
  <si>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</si>
  <si>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</si>
  <si>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</si>
  <si>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</si>
  <si>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</si>
  <si>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</si>
  <si>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</si>
  <si>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</si>
  <si>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</si>
  <si>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</si>
  <si>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</si>
  <si>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</si>
  <si>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</si>
  <si>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</si>
  <si>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</si>
  <si>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</si>
  <si>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</si>
  <si>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</si>
  <si>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</si>
  <si>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</si>
  <si>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</si>
  <si>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</si>
  <si>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</si>
  <si>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</si>
  <si>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</si>
  <si>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</si>
  <si>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</si>
  <si>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</si>
  <si>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</si>
  <si>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</si>
  <si>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</si>
  <si>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</si>
  <si>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</si>
  <si>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</si>
  <si>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</si>
  <si>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</si>
  <si>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</si>
  <si>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</si>
  <si>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</si>
  <si>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</si>
  <si>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</si>
  <si>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</si>
  <si>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</si>
  <si>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</si>
  <si>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</si>
  <si>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</si>
  <si>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</si>
  <si>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</si>
  <si>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</si>
  <si>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</si>
  <si>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</si>
  <si>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</si>
  <si>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</si>
  <si>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</si>
  <si>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</si>
  <si>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</si>
  <si>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</si>
  <si>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</si>
  <si>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</si>
  <si>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</si>
  <si>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</si>
  <si>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</si>
  <si>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</si>
  <si>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</si>
  <si>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</si>
  <si>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</si>
  <si>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</si>
  <si>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</si>
  <si>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</si>
  <si>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</si>
  <si>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</si>
  <si>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</si>
  <si>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</si>
  <si>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</si>
  <si>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</si>
  <si>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</si>
  <si>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</si>
  <si>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</si>
  <si>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</si>
  <si>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</si>
  <si>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</si>
  <si>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</si>
  <si>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</si>
  <si>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</si>
  <si>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</si>
  <si>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</si>
  <si>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</si>
  <si>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</si>
  <si>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</si>
  <si>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</si>
  <si>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</si>
  <si>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</si>
  <si>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</si>
  <si>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</si>
  <si>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</si>
  <si>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</si>
  <si>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</si>
  <si>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</si>
  <si>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</si>
  <si>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</si>
  <si>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</si>
  <si>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</si>
  <si>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</si>
  <si>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</si>
  <si>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</si>
  <si>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</si>
  <si>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</si>
  <si>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</si>
  <si>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</si>
  <si>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</si>
  <si>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</si>
  <si>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</si>
  <si>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</si>
  <si>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</si>
  <si>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</si>
  <si>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</si>
  <si>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</si>
  <si>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</si>
  <si>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</si>
  <si>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</si>
  <si>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</si>
  <si>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</si>
  <si>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</si>
  <si>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</si>
  <si>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</si>
  <si>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</si>
  <si>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</si>
  <si>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</si>
  <si>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</si>
  <si>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</si>
  <si>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</si>
  <si>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</si>
  <si>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</si>
  <si>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</si>
  <si>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</si>
  <si>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</si>
  <si>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</si>
  <si>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</si>
  <si>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</si>
  <si>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</si>
  <si>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</si>
  <si>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</si>
  <si>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</si>
  <si>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</si>
  <si>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</si>
  <si>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</si>
  <si>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</si>
  <si>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</si>
  <si>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</si>
  <si>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</si>
  <si>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</si>
  <si>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</si>
  <si>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</si>
  <si>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</si>
  <si>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</si>
  <si>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</si>
  <si>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</si>
  <si>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</si>
  <si>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</si>
  <si>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</si>
  <si>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</si>
  <si>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</si>
  <si>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</si>
  <si>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</si>
  <si>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</si>
  <si>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</si>
  <si>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</si>
  <si>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</si>
  <si>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</si>
  <si>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</si>
  <si>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</si>
  <si>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</si>
  <si>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</si>
  <si>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</si>
  <si>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</si>
  <si>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</si>
  <si>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</si>
  <si>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</si>
  <si>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</si>
  <si>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</si>
  <si>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</si>
  <si>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</si>
  <si>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</si>
  <si>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</si>
  <si>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</si>
  <si>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</si>
  <si>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</si>
  <si>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</si>
  <si>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</si>
  <si>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</si>
  <si>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</si>
  <si>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</si>
  <si>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</si>
  <si>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</si>
  <si>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</si>
  <si>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</si>
  <si>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</si>
  <si>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</si>
  <si>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</si>
  <si>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</si>
  <si>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</si>
  <si>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</si>
  <si>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</si>
  <si>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</si>
  <si>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</si>
  <si>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</si>
  <si>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</si>
  <si>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</si>
  <si>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</si>
  <si>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</si>
  <si>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</si>
  <si>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</si>
  <si>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</si>
  <si>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</si>
  <si>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</si>
  <si>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</si>
  <si>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</si>
  <si>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</si>
  <si>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</si>
  <si>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</si>
  <si>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</si>
  <si>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</si>
  <si>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</si>
  <si>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</si>
  <si>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</si>
  <si>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</si>
  <si>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</si>
  <si>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</si>
  <si>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</si>
  <si>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</si>
  <si>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</si>
  <si>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</si>
  <si>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</si>
  <si>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</si>
  <si>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</si>
  <si>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</si>
  <si>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</si>
  <si>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</si>
  <si>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</si>
  <si>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</si>
  <si>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</si>
  <si>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</si>
  <si>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</si>
  <si>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</si>
  <si>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</si>
  <si>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</si>
  <si>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</si>
  <si>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</si>
  <si>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</si>
  <si>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</si>
  <si>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</si>
  <si>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</si>
  <si>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</si>
  <si>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</si>
  <si>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</si>
  <si>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</si>
  <si>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</si>
  <si>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</si>
  <si>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</si>
  <si>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</si>
  <si>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</si>
  <si>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</si>
  <si>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</si>
  <si>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</si>
  <si>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</si>
  <si>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</si>
  <si>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</si>
  <si>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</si>
  <si>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</si>
  <si>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</si>
  <si>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</si>
  <si>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</si>
  <si>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</si>
  <si>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</si>
  <si>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</si>
  <si>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</si>
  <si>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</si>
  <si>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</si>
  <si>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</si>
  <si>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</si>
  <si>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</si>
  <si>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</si>
  <si>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</si>
  <si>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</si>
  <si>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</si>
  <si>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</si>
  <si>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</si>
  <si>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</si>
  <si>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</si>
  <si>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</si>
  <si>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</si>
  <si>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</si>
  <si>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</si>
  <si>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</si>
  <si>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</si>
  <si>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</si>
  <si>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</si>
  <si>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</si>
  <si>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</si>
  <si>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</si>
  <si>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</si>
  <si>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</si>
  <si>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</si>
  <si>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</si>
  <si>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</si>
  <si>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</si>
  <si>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</si>
  <si>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</si>
  <si>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</si>
  <si>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</si>
  <si>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</si>
  <si>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</si>
  <si>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</si>
  <si>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</si>
  <si>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</si>
  <si>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</si>
  <si>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</si>
  <si>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</si>
  <si>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</si>
  <si>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</si>
  <si>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</si>
  <si>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</si>
  <si>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</si>
  <si>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</si>
  <si>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</si>
  <si>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</si>
  <si>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</si>
  <si>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</si>
  <si>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</si>
  <si>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</si>
  <si>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</si>
  <si>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</si>
  <si>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</si>
  <si>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</si>
  <si>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</si>
  <si>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</si>
  <si>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</si>
  <si>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</si>
  <si>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</si>
  <si>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</si>
  <si>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</si>
  <si>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</si>
  <si>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</si>
  <si>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</si>
  <si>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</si>
  <si>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</si>
  <si>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</si>
  <si>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</si>
  <si>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</si>
  <si>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</si>
  <si>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</si>
  <si>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</si>
  <si>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</si>
  <si>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</si>
  <si>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</si>
  <si>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</si>
  <si>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</si>
  <si>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</si>
  <si>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</si>
  <si>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</si>
  <si>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</si>
  <si>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</si>
  <si>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</si>
  <si>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</si>
  <si>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</si>
  <si>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</si>
  <si>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</si>
  <si>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</si>
  <si>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</si>
  <si>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</si>
  <si>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</si>
  <si>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</si>
  <si>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</si>
  <si>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</si>
  <si>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</si>
  <si>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</si>
  <si>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</si>
  <si>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</si>
  <si>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</si>
  <si>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</si>
  <si>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</si>
  <si>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</si>
  <si>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</si>
  <si>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</si>
  <si>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</si>
  <si>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</si>
  <si>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</si>
  <si>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</si>
  <si>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</si>
  <si>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</si>
  <si>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</si>
  <si>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</si>
  <si>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</si>
  <si>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</si>
  <si>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</si>
  <si>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</si>
  <si>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</si>
  <si>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</si>
  <si>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</si>
  <si>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</si>
  <si>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</si>
  <si>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</si>
  <si>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</si>
  <si>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</si>
  <si>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</si>
  <si>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</si>
  <si>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</si>
  <si>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</si>
  <si>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</si>
  <si>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</si>
  <si>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</si>
  <si>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</si>
  <si>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</si>
  <si>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</si>
  <si>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</si>
  <si>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</si>
  <si>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</si>
  <si>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</si>
  <si>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</si>
  <si>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</si>
  <si>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</si>
  <si>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</si>
  <si>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</si>
  <si>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</si>
  <si>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</si>
  <si>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</si>
  <si>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</si>
  <si>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</si>
  <si>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</si>
  <si>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</si>
  <si>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</si>
  <si>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</si>
  <si>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</si>
  <si>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</si>
  <si>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</si>
  <si>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</si>
  <si>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</si>
  <si>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</si>
  <si>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</si>
  <si>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</si>
  <si>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</si>
  <si>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</si>
  <si>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</si>
  <si>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</si>
  <si>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</si>
  <si>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</si>
  <si>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</si>
  <si>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</si>
  <si>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</si>
  <si>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</si>
  <si>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</si>
  <si>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</si>
  <si>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</si>
  <si>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</si>
  <si>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</si>
  <si>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</si>
  <si>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</si>
  <si>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</si>
  <si>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</si>
  <si>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</si>
  <si>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</si>
  <si>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</si>
  <si>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</si>
  <si>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</si>
  <si>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</si>
  <si>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</si>
  <si>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</si>
  <si>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</si>
  <si>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</si>
  <si>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</si>
  <si>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</si>
  <si>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</si>
  <si>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</si>
  <si>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</si>
  <si>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</si>
  <si>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</si>
  <si>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</si>
  <si>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</si>
  <si>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</si>
  <si>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</si>
  <si>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</si>
  <si>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</si>
  <si>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</si>
  <si>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</si>
  <si>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</si>
  <si>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</si>
  <si>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</si>
  <si>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</si>
  <si>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</si>
  <si>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</si>
  <si>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</si>
  <si>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</si>
  <si>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</si>
  <si>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</si>
  <si>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</si>
  <si>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</si>
  <si>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</si>
  <si>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</si>
  <si>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</si>
  <si>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</si>
  <si>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</si>
  <si>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</si>
  <si>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</si>
  <si>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</si>
  <si>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</si>
  <si>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</si>
  <si>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</si>
  <si>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</si>
  <si>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</si>
  <si>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</si>
  <si>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</si>
  <si>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</si>
  <si>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</si>
  <si>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</si>
  <si>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</si>
  <si>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</si>
  <si>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</si>
  <si>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</si>
  <si>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</si>
  <si>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</si>
  <si>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</si>
  <si>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</si>
  <si>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</si>
  <si>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</si>
  <si>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</si>
  <si>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</si>
  <si>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</si>
  <si>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</si>
  <si>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</si>
  <si>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</si>
  <si>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</si>
  <si>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</si>
  <si>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</si>
  <si>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</si>
  <si>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</si>
  <si>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</si>
  <si>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</si>
  <si>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</si>
  <si>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</si>
  <si>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</si>
  <si>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</si>
  <si>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</si>
  <si>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</si>
  <si>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</si>
  <si>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</si>
  <si>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</si>
  <si>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</si>
  <si>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</si>
  <si>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</si>
  <si>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</si>
  <si>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</si>
  <si>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</si>
  <si>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</si>
  <si>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</si>
  <si>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</si>
  <si>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</si>
  <si>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</si>
  <si>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</si>
  <si>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</si>
  <si>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</si>
  <si>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</si>
  <si>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</si>
  <si>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</si>
  <si>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</si>
  <si>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</si>
  <si>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</si>
  <si>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</si>
  <si>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</si>
  <si>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</si>
  <si>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</si>
  <si>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</si>
  <si>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</si>
  <si>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</si>
  <si>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</si>
  <si>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</si>
  <si>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</si>
  <si>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</si>
  <si>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</si>
  <si>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</si>
  <si>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</si>
  <si>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</si>
  <si>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</si>
  <si>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</si>
  <si>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</si>
  <si>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</si>
  <si>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</si>
  <si>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</si>
  <si>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</si>
  <si>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</si>
  <si>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</si>
  <si>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</si>
  <si>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</si>
  <si>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</si>
  <si>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</si>
  <si>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</si>
  <si>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</si>
  <si>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</si>
  <si>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</si>
  <si>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</si>
  <si>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</si>
  <si>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</si>
  <si>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</si>
  <si>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</si>
  <si>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</si>
  <si>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</si>
  <si>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</si>
  <si>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</si>
  <si>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</si>
  <si>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</si>
  <si>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</si>
  <si>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</si>
  <si>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</si>
  <si>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</si>
  <si>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</si>
  <si>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</si>
  <si>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</si>
  <si>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</si>
  <si>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</si>
  <si>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</si>
  <si>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</si>
  <si>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</si>
  <si>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</si>
  <si>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</si>
  <si>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</si>
  <si>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</si>
  <si>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</si>
  <si>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</si>
  <si>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</si>
  <si>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</si>
  <si>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</si>
  <si>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</si>
  <si>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</si>
  <si>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</si>
  <si>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</si>
  <si>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</si>
  <si>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</si>
  <si>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</si>
  <si>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</si>
  <si>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</si>
  <si>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</si>
  <si>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</si>
  <si>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</si>
  <si>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</si>
  <si>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</si>
  <si>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</si>
  <si>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</si>
  <si>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</si>
  <si>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</si>
  <si>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</si>
  <si>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</si>
  <si>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</si>
  <si>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</si>
  <si>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</si>
  <si>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</si>
  <si>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</si>
  <si>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</si>
  <si>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</si>
  <si>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</si>
  <si>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</si>
  <si>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</si>
  <si>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</si>
  <si>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</si>
  <si>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</si>
  <si>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</si>
  <si>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</si>
  <si>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</si>
  <si>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</si>
  <si>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</si>
  <si>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</si>
  <si>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</si>
  <si>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</si>
  <si>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</si>
  <si>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</si>
  <si>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</si>
  <si>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</si>
  <si>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</si>
  <si>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</si>
  <si>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</si>
  <si>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</si>
  <si>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</si>
  <si>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</si>
  <si>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</si>
  <si>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</si>
  <si>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</si>
  <si>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</si>
  <si>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</si>
  <si>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</si>
  <si>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</si>
  <si>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</si>
  <si>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</si>
  <si>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</si>
  <si>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</si>
  <si>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</si>
  <si>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</si>
  <si>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</si>
  <si>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</si>
  <si>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</si>
  <si>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</si>
  <si>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</si>
  <si>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</si>
  <si>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</si>
  <si>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</si>
  <si>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</si>
  <si>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</si>
  <si>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</si>
  <si>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</si>
  <si>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</si>
  <si>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</si>
  <si>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</si>
  <si>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</si>
  <si>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</si>
  <si>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</si>
  <si>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</si>
  <si>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</si>
  <si>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</si>
  <si>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</si>
  <si>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</si>
  <si>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</si>
  <si>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</si>
  <si>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</si>
  <si>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</si>
  <si>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</si>
  <si>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</si>
  <si>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</si>
  <si>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</si>
  <si>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</si>
  <si>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</si>
  <si>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</si>
  <si>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</si>
  <si>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</si>
  <si>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</si>
  <si>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</si>
  <si>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</si>
  <si>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</si>
  <si>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</si>
  <si>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</si>
  <si>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</si>
  <si>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</si>
  <si>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</si>
  <si>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</si>
  <si>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</si>
  <si>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</si>
  <si>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</si>
  <si>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</si>
  <si>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</si>
  <si>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</si>
  <si>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</si>
  <si>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</si>
  <si>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</si>
  <si>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</si>
  <si>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</si>
  <si>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</si>
  <si>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</si>
  <si>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</si>
  <si>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</si>
  <si>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</si>
  <si>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</si>
  <si>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</si>
  <si>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</si>
  <si>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</si>
  <si>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</si>
  <si>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</si>
  <si>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</si>
  <si>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</si>
  <si>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</si>
  <si>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</si>
  <si>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</si>
  <si>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</si>
  <si>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</si>
  <si>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</si>
  <si>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</si>
  <si>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</si>
  <si>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</si>
  <si>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</si>
  <si>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</si>
  <si>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</si>
  <si>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</si>
  <si>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</si>
  <si>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</si>
  <si>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</si>
  <si>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</si>
  <si>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</si>
  <si>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</si>
  <si>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</si>
  <si>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</si>
  <si>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</si>
  <si>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</si>
  <si>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</si>
  <si>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</si>
  <si>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</si>
  <si>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</si>
  <si>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</si>
  <si>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</si>
  <si>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</si>
  <si>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</si>
  <si>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</si>
  <si>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</si>
  <si>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</si>
  <si>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</si>
  <si>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</si>
  <si>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</si>
  <si>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</si>
  <si>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</si>
  <si>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</si>
  <si>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</si>
  <si>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</si>
  <si>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</si>
  <si>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</si>
  <si>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</si>
  <si>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</si>
  <si>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</si>
  <si>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</si>
  <si>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</si>
  <si>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</si>
  <si>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</si>
  <si>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</si>
  <si>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</si>
  <si>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</si>
  <si>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</si>
  <si>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</si>
  <si>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</si>
  <si>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</si>
  <si>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</si>
  <si>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</si>
  <si>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</si>
  <si>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</si>
  <si>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</si>
  <si>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</si>
  <si>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</si>
  <si>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</si>
  <si>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</si>
  <si>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</si>
  <si>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</si>
  <si>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</si>
  <si>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</si>
  <si>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</si>
  <si>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</si>
  <si>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</si>
  <si>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</si>
  <si>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</si>
  <si>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</si>
  <si>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</si>
  <si>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</si>
  <si>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</si>
  <si>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</si>
  <si>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</si>
  <si>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</si>
  <si>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</si>
  <si>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</si>
  <si>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</si>
  <si>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</si>
  <si>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</si>
  <si>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</si>
  <si>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</si>
  <si>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</si>
  <si>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</si>
  <si>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</si>
  <si>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</si>
  <si>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</si>
  <si>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</si>
  <si>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</si>
  <si>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</si>
  <si>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</si>
  <si>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</si>
  <si>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</si>
  <si>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</si>
  <si>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</si>
  <si>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</si>
  <si>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</si>
  <si>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</si>
  <si>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</si>
  <si>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</si>
  <si>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</si>
  <si>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</si>
  <si>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</si>
  <si>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</si>
  <si>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</si>
  <si>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</si>
  <si>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</si>
  <si>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</si>
  <si>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</si>
  <si>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</si>
  <si>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</si>
  <si>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</si>
  <si>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</si>
  <si>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</si>
  <si>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</si>
  <si>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</si>
  <si>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</si>
  <si>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</si>
  <si>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</si>
  <si>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</si>
  <si>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</si>
  <si>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</si>
  <si>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</si>
  <si>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</si>
  <si>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</si>
  <si>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</si>
  <si>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</si>
  <si>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</si>
  <si>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</si>
  <si>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</si>
  <si>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</si>
  <si>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</si>
  <si>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</si>
  <si>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</si>
  <si>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</si>
  <si>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</si>
  <si>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</si>
  <si>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</si>
  <si>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</si>
  <si>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</si>
  <si>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</si>
  <si>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</si>
  <si>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</si>
  <si>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</si>
  <si>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</si>
  <si>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</si>
  <si>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</si>
  <si>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</si>
  <si>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</si>
  <si>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</si>
  <si>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</si>
  <si>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</si>
  <si>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</si>
  <si>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</si>
  <si>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</si>
  <si>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</si>
  <si>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</si>
  <si>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</si>
  <si>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</si>
  <si>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</si>
  <si>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</si>
  <si>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</si>
  <si>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</si>
  <si>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</si>
  <si>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</si>
  <si>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</si>
  <si>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</si>
  <si>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</si>
  <si>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</si>
  <si>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</si>
  <si>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</si>
  <si>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</si>
  <si>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</si>
  <si>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</si>
  <si>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</si>
  <si>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</si>
  <si>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</si>
  <si>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</si>
  <si>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</si>
  <si>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</si>
  <si>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</si>
  <si>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</si>
  <si>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</si>
  <si>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</si>
  <si>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</si>
  <si>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</si>
  <si>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</si>
  <si>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</si>
  <si>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</si>
  <si>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</si>
  <si>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</si>
  <si>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</si>
  <si>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</si>
  <si>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</si>
  <si>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</si>
  <si>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</si>
  <si>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</si>
  <si>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</si>
  <si>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</si>
  <si>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</si>
  <si>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</si>
  <si>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</si>
  <si>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</si>
  <si>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</si>
  <si>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</si>
  <si>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</si>
  <si>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</si>
  <si>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</si>
  <si>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</si>
  <si>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</si>
  <si>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</si>
  <si>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</si>
  <si>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</si>
  <si>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</si>
  <si>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</si>
  <si>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</si>
  <si>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</si>
  <si>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</si>
  <si>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</si>
  <si>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</si>
  <si>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</si>
  <si>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</si>
  <si>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</si>
  <si>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</si>
  <si>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</si>
  <si>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</si>
  <si>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</si>
  <si>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</si>
  <si>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</si>
  <si>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</si>
  <si>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</si>
  <si>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</si>
  <si>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</si>
  <si>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</si>
  <si>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</si>
  <si>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</si>
  <si>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</si>
  <si>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</si>
  <si>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</si>
  <si>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</si>
  <si>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</si>
  <si>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</si>
  <si>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</si>
  <si>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</si>
  <si>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</si>
  <si>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</si>
  <si>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</si>
  <si>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</si>
  <si>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</si>
  <si>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</si>
  <si>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</si>
  <si>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</si>
  <si>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</si>
  <si>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</si>
  <si>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</si>
  <si>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</si>
  <si>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</si>
  <si>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</si>
  <si>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</si>
  <si>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</si>
  <si>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</si>
  <si>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</si>
  <si>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</si>
  <si>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</si>
  <si>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</si>
  <si>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</si>
  <si>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</si>
  <si>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</si>
  <si>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</si>
  <si>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</si>
  <si>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</si>
  <si>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</si>
  <si>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</si>
  <si>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</si>
  <si>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</si>
  <si>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</si>
  <si>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</si>
  <si>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</si>
  <si>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</si>
  <si>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</si>
  <si>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</si>
  <si>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</si>
  <si>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</si>
  <si>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</si>
  <si>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</si>
  <si>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</si>
  <si>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</si>
  <si>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</si>
  <si>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</si>
  <si>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</si>
  <si>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</si>
  <si>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</si>
  <si>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</si>
  <si>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</si>
  <si>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</si>
  <si>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</si>
  <si>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</si>
  <si>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</si>
  <si>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</si>
  <si>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</si>
  <si>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</si>
  <si>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</si>
  <si>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</si>
  <si>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</si>
  <si>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</si>
  <si>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</si>
  <si>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</si>
  <si>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</si>
  <si>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</si>
  <si>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</si>
  <si>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</si>
  <si>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</si>
  <si>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</si>
  <si>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</si>
  <si>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</si>
  <si>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</si>
  <si>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</si>
  <si>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</si>
  <si>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</si>
  <si>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</si>
  <si>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</si>
  <si>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</si>
  <si>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</si>
  <si>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</si>
  <si>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</si>
  <si>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</si>
  <si>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</si>
  <si>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</si>
  <si>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</si>
  <si>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</si>
  <si>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</si>
  <si>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</si>
  <si>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</si>
  <si>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</si>
  <si>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</si>
  <si>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</si>
  <si>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</si>
  <si>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</si>
  <si>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</si>
  <si>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</si>
  <si>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</si>
  <si>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</si>
  <si>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</si>
  <si>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</si>
  <si>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</si>
  <si>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</si>
  <si>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</si>
  <si>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</si>
  <si>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</si>
  <si>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</si>
  <si>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</si>
  <si>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</si>
  <si>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</si>
  <si>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</si>
  <si>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</si>
  <si>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</si>
  <si>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</si>
  <si>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</si>
  <si>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</si>
  <si>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</si>
  <si>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</si>
  <si>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</si>
  <si>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</si>
  <si>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</si>
  <si>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</si>
  <si>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</si>
  <si>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</si>
  <si>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</si>
  <si>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</si>
  <si>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</si>
  <si>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</si>
  <si>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</si>
  <si>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</si>
  <si>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</si>
  <si>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</si>
  <si>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</si>
  <si>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</si>
  <si>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</si>
  <si>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</si>
  <si>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</si>
  <si>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</si>
  <si>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</si>
  <si>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</si>
  <si>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</si>
  <si>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</si>
  <si>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</si>
  <si>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</si>
  <si>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</si>
  <si>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</si>
  <si>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</si>
  <si>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</si>
  <si>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</si>
  <si>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</si>
  <si>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</si>
  <si>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</si>
  <si>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</si>
  <si>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</si>
  <si>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</si>
  <si>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</si>
  <si>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</si>
  <si>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</si>
  <si>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</si>
  <si>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</si>
  <si>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</si>
  <si>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</si>
  <si>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</si>
  <si>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</si>
  <si>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</si>
  <si>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</si>
  <si>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</si>
  <si>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</si>
  <si>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</si>
  <si>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</si>
  <si>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</si>
  <si>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</si>
  <si>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</si>
  <si>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</si>
  <si>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</si>
  <si>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</si>
  <si>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</si>
  <si>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</si>
  <si>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</si>
  <si>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</si>
  <si>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</si>
  <si>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</si>
  <si>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</si>
  <si>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</si>
  <si>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</si>
  <si>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</si>
  <si>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</si>
  <si>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</si>
  <si>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</si>
  <si>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</si>
  <si>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</si>
  <si>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</si>
  <si>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</si>
  <si>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</si>
  <si>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</si>
  <si>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</si>
  <si>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</si>
  <si>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</si>
  <si>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</si>
  <si>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</si>
  <si>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</si>
  <si>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</si>
  <si>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</si>
  <si>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</si>
  <si>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</si>
  <si>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</si>
  <si>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</si>
  <si>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</si>
  <si>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</si>
  <si>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</si>
  <si>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</si>
  <si>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</si>
  <si>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</si>
  <si>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</si>
  <si>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</si>
  <si>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</si>
  <si>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</si>
  <si>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</si>
  <si>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</si>
  <si>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</si>
  <si>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</si>
  <si>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</si>
  <si>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</si>
  <si>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</si>
  <si>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</si>
  <si>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</si>
  <si>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</si>
  <si>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</si>
  <si>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</si>
  <si>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</si>
  <si>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</si>
  <si>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</si>
  <si>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</si>
  <si>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</si>
  <si>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</si>
  <si>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</si>
  <si>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</si>
  <si>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</si>
  <si>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</si>
  <si>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</si>
  <si>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</si>
  <si>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</si>
  <si>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</si>
  <si>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</si>
  <si>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</si>
  <si>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</si>
  <si>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</si>
  <si>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</si>
  <si>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</si>
  <si>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</si>
  <si>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</si>
  <si>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</si>
  <si>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</si>
  <si>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</si>
  <si>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</si>
  <si>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</si>
  <si>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</si>
  <si>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</si>
  <si>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</si>
  <si>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</si>
  <si>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</si>
  <si>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</si>
  <si>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</si>
  <si>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</si>
  <si>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</si>
  <si>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</si>
  <si>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</si>
  <si>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</si>
  <si>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</si>
  <si>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</si>
  <si>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</si>
  <si>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</si>
  <si>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</si>
  <si>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</si>
  <si>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</si>
  <si>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</si>
  <si>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</si>
  <si>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</si>
  <si>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</si>
  <si>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</si>
  <si>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</si>
  <si>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</si>
  <si>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</si>
  <si>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</si>
  <si>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</si>
  <si>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</si>
  <si>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</si>
  <si>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</si>
  <si>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</si>
  <si>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</si>
  <si>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</si>
  <si>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</si>
  <si>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</si>
  <si>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</si>
  <si>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</si>
  <si>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</si>
  <si>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</si>
  <si>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</si>
  <si>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</si>
  <si>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</si>
  <si>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</si>
  <si>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</si>
  <si>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</si>
  <si>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</si>
  <si>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</si>
  <si>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</si>
  <si>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</si>
  <si>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</si>
  <si>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</si>
  <si>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</si>
  <si>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</si>
  <si>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</si>
  <si>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</si>
  <si>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</si>
  <si>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</si>
  <si>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</si>
  <si>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</si>
  <si>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</si>
  <si>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</si>
  <si>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</si>
  <si>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</si>
  <si>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</si>
  <si>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</si>
  <si>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</si>
  <si>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</si>
  <si>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</si>
  <si>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</si>
  <si>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</si>
  <si>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</si>
  <si>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</si>
  <si>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</si>
  <si>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</si>
  <si>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</si>
  <si>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</si>
  <si>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</si>
  <si>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</si>
  <si>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</si>
  <si>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</si>
  <si>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</si>
  <si>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</si>
  <si>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</si>
  <si>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</si>
  <si>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</si>
  <si>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</si>
  <si>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</si>
  <si>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</si>
  <si>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</si>
  <si>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</si>
  <si>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</si>
  <si>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</si>
  <si>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</si>
  <si>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</si>
  <si>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</si>
  <si>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</si>
  <si>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</si>
  <si>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</si>
  <si>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</si>
  <si>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</si>
  <si>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</si>
  <si>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</si>
  <si>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</si>
  <si>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</si>
  <si>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</si>
  <si>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</si>
  <si>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</si>
  <si>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</si>
  <si>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</si>
  <si>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</si>
  <si>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</si>
  <si>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</si>
  <si>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</si>
  <si>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</si>
  <si>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</si>
  <si>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</si>
  <si>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</si>
  <si>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</si>
  <si>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</si>
  <si>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</si>
  <si>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</si>
  <si>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</si>
  <si>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</si>
  <si>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</si>
  <si>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</si>
  <si>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</si>
  <si>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</si>
  <si>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</si>
  <si>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</si>
  <si>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</si>
  <si>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</si>
  <si>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</si>
  <si>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</si>
  <si>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</si>
  <si>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</si>
  <si>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</si>
  <si>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</si>
  <si>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</si>
  <si>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</si>
  <si>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</si>
  <si>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</si>
  <si>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</si>
  <si>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</si>
  <si>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</si>
  <si>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</si>
  <si>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</si>
  <si>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</si>
  <si>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</si>
  <si>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</si>
  <si>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</si>
  <si>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</si>
  <si>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</si>
  <si>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</si>
  <si>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</si>
  <si>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</si>
  <si>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</si>
  <si>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</si>
  <si>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</si>
  <si>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</si>
  <si>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</si>
  <si>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</si>
  <si>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</si>
  <si>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</si>
  <si>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</si>
  <si>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</si>
  <si>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</si>
  <si>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</si>
  <si>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</si>
  <si>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</si>
  <si>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</si>
  <si>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</si>
  <si>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</si>
  <si>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</si>
  <si>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</si>
  <si>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</si>
  <si>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</si>
  <si>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</si>
  <si>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</si>
  <si>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</si>
  <si>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</si>
  <si>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</si>
  <si>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</si>
  <si>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</si>
  <si>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</si>
  <si>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</si>
  <si>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</si>
  <si>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</si>
  <si>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</si>
  <si>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</si>
  <si>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</si>
  <si>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</si>
  <si>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</si>
  <si>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</si>
  <si>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</si>
  <si>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</si>
  <si>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</si>
  <si>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</si>
  <si>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</si>
  <si>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</si>
  <si>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</si>
  <si>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</si>
  <si>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</si>
  <si>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</si>
  <si>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</si>
  <si>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</si>
  <si>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</si>
  <si>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</si>
  <si>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</si>
  <si>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</si>
  <si>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</si>
  <si>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</si>
  <si>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</si>
  <si>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</si>
  <si>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</si>
  <si>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</si>
  <si>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</si>
  <si>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</si>
  <si>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</si>
  <si>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</si>
  <si>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</si>
  <si>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</si>
  <si>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</si>
  <si>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</si>
  <si>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</si>
  <si>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</si>
  <si>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</si>
  <si>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</si>
  <si>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</si>
  <si>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</si>
  <si>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</si>
  <si>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</si>
  <si>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</si>
  <si>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</si>
  <si>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</si>
  <si>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</si>
  <si>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</si>
  <si>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</si>
  <si>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</si>
  <si>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</si>
  <si>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</si>
  <si>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</si>
  <si>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</si>
  <si>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</si>
  <si>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</si>
  <si>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</si>
  <si>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</si>
  <si>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</si>
  <si>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</si>
  <si>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</si>
  <si>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</si>
  <si>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</si>
  <si>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</si>
  <si>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</si>
  <si>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</si>
  <si>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</si>
  <si>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</si>
  <si>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</si>
  <si>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</si>
  <si>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</si>
  <si>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</si>
  <si>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</si>
  <si>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</si>
  <si>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</si>
  <si>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</si>
  <si>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</si>
  <si>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</si>
  <si>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</si>
  <si>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</si>
  <si>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</si>
  <si>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</si>
  <si>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</si>
  <si>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</si>
  <si>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</si>
  <si>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</si>
  <si>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</si>
  <si>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</si>
  <si>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</si>
  <si>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</si>
  <si>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</si>
  <si>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</si>
  <si>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</si>
  <si>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</si>
  <si>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</si>
  <si>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</si>
  <si>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</si>
  <si>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</si>
  <si>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</si>
  <si>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</si>
  <si>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</si>
  <si>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</si>
  <si>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</si>
  <si>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</si>
  <si>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Danske Bank A/S</t>
  </si>
  <si>
    <t>MAES062Z2104RZ2U7M96</t>
  </si>
  <si>
    <t>Nordea Bank AB</t>
  </si>
  <si>
    <t>Swedbank AB</t>
  </si>
  <si>
    <t>M312WZV08Y7LYUC71685</t>
  </si>
  <si>
    <t>0-0.025000</t>
  </si>
  <si>
    <t>0.025001-0.050000</t>
  </si>
  <si>
    <t>0.050001-0.100000</t>
  </si>
  <si>
    <t>0.100001-0.150000</t>
  </si>
  <si>
    <t>0.150001-0.200000</t>
  </si>
  <si>
    <t>0.200001-0.250000</t>
  </si>
  <si>
    <t>0.250001-0.300000</t>
  </si>
  <si>
    <t>0.300000-</t>
  </si>
  <si>
    <t>2032-</t>
  </si>
  <si>
    <t>Cut-off Date: 30/06/2025</t>
  </si>
  <si>
    <t>30/06/2025</t>
  </si>
  <si>
    <t>Reporting date: 30/06/25</t>
  </si>
  <si>
    <t>Finnish mortgage covered bonds</t>
  </si>
  <si>
    <t>Financial Supervisory Authority (FIN-FSA)</t>
  </si>
  <si>
    <t>AAA</t>
  </si>
  <si>
    <t>FI4000541461</t>
  </si>
  <si>
    <t>Fix</t>
  </si>
  <si>
    <t>FI4000549605</t>
  </si>
  <si>
    <t>FI4000570684</t>
  </si>
  <si>
    <t>(Cover Pool Assets - Outstanding Covered Bonds) / Outstanding Covered Bonds</t>
  </si>
  <si>
    <t>According to the Finnish Act on Mortgage Banks and Covered Bonds (151/2022) Section 24, the total value of cover pool must continuously exceed the value of payment obligations arising from the covered bonds. The value of the overcollateralisation shall constantly be at least two per cent. If the requirements laid down in Article 129(3)(a)(3) of the EU’s Capital Requirements Regulation are not met, the overcollateralisation value shall be at minimum five per cent. The overcollateralisation shall also cover the estimated winding-down costs related to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</si>
  <si>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</si>
  <si>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</si>
  <si>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</si>
  <si>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</si>
  <si>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&gt;80% is eligible as a cover pool asset only up to the LTV limit of 80%.</t>
  </si>
  <si>
    <t>LTV is calculated using fair value. There are special LTV limits used solely for calculating collateralisation rates for the cover pools: 
1) at most 80% of the fair value of the shares or the real estate securing each Housing Loan; 
2) at most 60% of the fair value of the shares or the real estate securing each Commercial Real Estate Loan; and
3) principal of other receivables.</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</si>
  <si>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</si>
  <si>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</si>
  <si>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granted to a state, municipality, central bank or other public body fulfilling the requirements laid down in Article 129(1) of the EU’s Capital Requirements Regulation, and loans which are fully collateralised by a guarantee given by such a public body.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</si>
  <si>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</si>
  <si>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According to the Finnish Act on Mortgage Banks and Covered Bonds (Act 151/2022) Section 23, no collateral value may be assigned to an unsecured receivable, the counterparty of which shall be considered insolvent as referred to in Article 178 of the EU’s Capital Requirements Regulation.</t>
  </si>
  <si>
    <t>BBB</t>
  </si>
  <si>
    <t>Natixis</t>
  </si>
  <si>
    <t>KX1WK48MPD4Y2NCUIZ63</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</si>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</sst>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51"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election activeCell="E6" sqref="E6:G6"/>
    </sheetView>
  </sheetViews>
  <sheetFormatPr defaultRowHeight="14.5" x14ac:dyDescent="0.35"/>
  <cols>
    <col min="1" max="1" width="9.1796875"/>
    <col min="2" max="10" width="12.453125" customWidth="1"/>
    <col min="11" max="18" width="9.1796875"/>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6" t="s">
        <v>1368</v>
      </c>
      <c r="F6" s="316"/>
      <c r="G6" s="316"/>
      <c r="H6" s="2"/>
      <c r="I6" s="2"/>
      <c r="J6" s="305"/>
    </row>
    <row r="7" spans="2:10" ht="26" x14ac:dyDescent="0.35">
      <c r="B7" s="304"/>
      <c r="C7" s="2"/>
      <c r="D7" s="2"/>
      <c r="E7" s="2"/>
      <c r="F7" s="5" t="s">
        <v>492</v>
      </c>
      <c r="G7" s="2"/>
      <c r="H7" s="2"/>
      <c r="I7" s="2"/>
      <c r="J7" s="305"/>
    </row>
    <row r="8" spans="2:10" ht="26" x14ac:dyDescent="0.35">
      <c r="B8" s="304"/>
      <c r="C8" s="2"/>
      <c r="D8" s="2"/>
      <c r="E8" s="2"/>
      <c r="F8" s="5" t="s">
        <v>1720</v>
      </c>
      <c r="G8" s="2"/>
      <c r="H8" s="2"/>
      <c r="I8" s="2"/>
      <c r="J8" s="305"/>
    </row>
    <row r="9" spans="2:10" ht="21" x14ac:dyDescent="0.35">
      <c r="B9" s="304"/>
      <c r="C9" s="2"/>
      <c r="D9" s="2"/>
      <c r="E9" s="2"/>
      <c r="F9" s="6" t="s">
        <v>1742</v>
      </c>
      <c r="G9" s="2"/>
      <c r="H9" s="2"/>
      <c r="I9" s="2"/>
      <c r="J9" s="305"/>
    </row>
    <row r="10" spans="2:10" ht="21" x14ac:dyDescent="0.35">
      <c r="B10" s="304"/>
      <c r="C10" s="2"/>
      <c r="D10" s="2"/>
      <c r="E10" s="2"/>
      <c r="F10" s="6" t="s">
        <v>1740</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8" t="s">
        <v>15</v>
      </c>
      <c r="E24" s="319" t="s">
        <v>16</v>
      </c>
      <c r="F24" s="319"/>
      <c r="G24" s="319"/>
      <c r="H24" s="319"/>
      <c r="I24" s="2"/>
      <c r="J24" s="305"/>
    </row>
    <row r="25" spans="2:10" x14ac:dyDescent="0.35">
      <c r="B25" s="304"/>
      <c r="C25" s="2"/>
      <c r="D25" s="2"/>
      <c r="H25" s="2"/>
      <c r="I25" s="2"/>
      <c r="J25" s="305"/>
    </row>
    <row r="26" spans="2:10" x14ac:dyDescent="0.35">
      <c r="B26" s="304"/>
      <c r="C26" s="2"/>
      <c r="D26" s="318" t="s">
        <v>17</v>
      </c>
      <c r="E26" s="319"/>
      <c r="F26" s="319"/>
      <c r="G26" s="319"/>
      <c r="H26" s="319"/>
      <c r="I26" s="2"/>
      <c r="J26" s="305"/>
    </row>
    <row r="27" spans="2:10" x14ac:dyDescent="0.35">
      <c r="B27" s="304"/>
      <c r="C27" s="2"/>
      <c r="D27" s="314"/>
      <c r="E27" s="314"/>
      <c r="F27" s="314"/>
      <c r="G27" s="314"/>
      <c r="H27" s="314"/>
      <c r="I27" s="2"/>
      <c r="J27" s="305"/>
    </row>
    <row r="28" spans="2:10" x14ac:dyDescent="0.35">
      <c r="B28" s="304"/>
      <c r="C28" s="2"/>
      <c r="D28" s="318" t="s">
        <v>18</v>
      </c>
      <c r="E28" s="319" t="s">
        <v>16</v>
      </c>
      <c r="F28" s="319"/>
      <c r="G28" s="319"/>
      <c r="H28" s="319"/>
      <c r="I28" s="2"/>
      <c r="J28" s="305"/>
    </row>
    <row r="29" spans="2:10" x14ac:dyDescent="0.35">
      <c r="B29" s="304"/>
      <c r="C29" s="2"/>
      <c r="I29" s="2"/>
      <c r="J29" s="305"/>
    </row>
    <row r="30" spans="2:10" x14ac:dyDescent="0.35">
      <c r="B30" s="304"/>
      <c r="C30" s="2"/>
      <c r="D30" s="318" t="s">
        <v>19</v>
      </c>
      <c r="E30" s="319" t="s">
        <v>16</v>
      </c>
      <c r="F30" s="319"/>
      <c r="G30" s="319"/>
      <c r="H30" s="319"/>
      <c r="I30" s="2"/>
      <c r="J30" s="305"/>
    </row>
    <row r="31" spans="2:10" x14ac:dyDescent="0.35">
      <c r="B31" s="304"/>
      <c r="C31" s="2"/>
      <c r="D31" s="2"/>
      <c r="E31" s="2"/>
      <c r="F31" s="2"/>
      <c r="G31" s="2"/>
      <c r="H31" s="2"/>
      <c r="I31" s="2"/>
      <c r="J31" s="315"/>
    </row>
    <row r="32" spans="2:10" x14ac:dyDescent="0.35">
      <c r="B32" s="304"/>
      <c r="C32" s="2"/>
      <c r="D32" s="317" t="s">
        <v>1721</v>
      </c>
      <c r="E32" s="317"/>
      <c r="F32" s="317"/>
      <c r="G32" s="317"/>
      <c r="H32" s="317"/>
      <c r="I32" s="2"/>
      <c r="J32" s="305"/>
    </row>
    <row r="33" spans="2:10" x14ac:dyDescent="0.35">
      <c r="B33" s="304"/>
      <c r="C33" s="2"/>
      <c r="D33" s="2"/>
      <c r="E33" s="2"/>
      <c r="F33" s="8"/>
      <c r="G33" s="2"/>
      <c r="H33" s="2"/>
      <c r="I33" s="2"/>
      <c r="J33" s="305"/>
    </row>
    <row r="34" spans="2:10" x14ac:dyDescent="0.35">
      <c r="B34" s="304"/>
      <c r="C34" s="2"/>
      <c r="D34" s="317" t="s">
        <v>1104</v>
      </c>
      <c r="E34" s="317"/>
      <c r="F34" s="317"/>
      <c r="G34" s="317"/>
      <c r="H34" s="317"/>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1" sqref="F1"/>
    </sheetView>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13" t="s">
        <v>1741</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1159.1155445899999</v>
      </c>
      <c r="F38" s="29"/>
      <c r="H38" s="11"/>
      <c r="L38" s="11"/>
      <c r="M38" s="11"/>
    </row>
    <row r="39" spans="1:14" x14ac:dyDescent="0.35">
      <c r="A39" s="13" t="s">
        <v>62</v>
      </c>
      <c r="B39" s="29" t="s">
        <v>63</v>
      </c>
      <c r="C39" s="13">
        <v>900</v>
      </c>
      <c r="F39" s="29"/>
      <c r="H39" s="11"/>
      <c r="L39" s="11"/>
      <c r="M39" s="11"/>
      <c r="N39" s="41"/>
    </row>
    <row r="40" spans="1:14" outlineLevel="1" x14ac:dyDescent="0.35">
      <c r="A40" s="13" t="s">
        <v>64</v>
      </c>
      <c r="B40" s="35" t="s">
        <v>65</v>
      </c>
      <c r="C40" s="94">
        <v>1180.3968816300001</v>
      </c>
      <c r="F40" s="29"/>
      <c r="H40" s="11"/>
      <c r="L40" s="11"/>
      <c r="M40" s="11"/>
      <c r="N40" s="41"/>
    </row>
    <row r="41" spans="1:14" outlineLevel="1" x14ac:dyDescent="0.35">
      <c r="A41" s="13" t="s">
        <v>67</v>
      </c>
      <c r="B41" s="35" t="s">
        <v>68</v>
      </c>
      <c r="C41" s="94">
        <v>948.39098851999995</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0.28790616065555552</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1159.1155445899999</v>
      </c>
      <c r="E53" s="36"/>
      <c r="F53" s="99">
        <f>IF($C$58=0,"",IF(C53="[for completion]","",C53/$C$58))</f>
        <v>1</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0</v>
      </c>
      <c r="E56" s="36"/>
      <c r="F56" s="99">
        <f t="shared" si="0"/>
        <v>0</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1159.1155445899999</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6.43</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168.70152959999999</v>
      </c>
      <c r="D70" s="13" t="s">
        <v>810</v>
      </c>
      <c r="E70" s="9"/>
      <c r="F70" s="99">
        <f t="shared" ref="F70:F76" si="2">IF($C$77=0,"",IF(C70="[for completion]","",C70/$C$77))</f>
        <v>0.14554332429609823</v>
      </c>
      <c r="G70" s="99" t="str">
        <f>IF($D$77=0,"",IF(D70="[Mark as ND1 if not relevant]","",D70/$D$77))</f>
        <v/>
      </c>
      <c r="H70" s="11"/>
      <c r="L70" s="11"/>
      <c r="M70" s="11"/>
      <c r="N70" s="41"/>
    </row>
    <row r="71" spans="1:14" x14ac:dyDescent="0.35">
      <c r="A71" s="13" t="s">
        <v>111</v>
      </c>
      <c r="B71" s="9" t="s">
        <v>1126</v>
      </c>
      <c r="C71" s="94">
        <v>92.050505049999998</v>
      </c>
      <c r="D71" s="13" t="s">
        <v>810</v>
      </c>
      <c r="E71" s="9"/>
      <c r="F71" s="99">
        <f t="shared" si="2"/>
        <v>7.9414434118514232E-2</v>
      </c>
      <c r="G71" s="99" t="str">
        <f t="shared" ref="G71:G76" si="3">IF($D$77=0,"",IF(D71="[Mark as ND1 if not relevant]","",D71/$D$77))</f>
        <v/>
      </c>
      <c r="H71" s="11"/>
      <c r="L71" s="11"/>
      <c r="M71" s="11"/>
      <c r="N71" s="41"/>
    </row>
    <row r="72" spans="1:14" x14ac:dyDescent="0.35">
      <c r="A72" s="13" t="s">
        <v>112</v>
      </c>
      <c r="B72" s="9" t="s">
        <v>1127</v>
      </c>
      <c r="C72" s="94">
        <v>61.993169080000001</v>
      </c>
      <c r="D72" s="13" t="s">
        <v>810</v>
      </c>
      <c r="E72" s="9"/>
      <c r="F72" s="99">
        <f t="shared" si="2"/>
        <v>5.3483165997051454E-2</v>
      </c>
      <c r="G72" s="99" t="str">
        <f t="shared" si="3"/>
        <v/>
      </c>
      <c r="H72" s="11"/>
      <c r="L72" s="11"/>
      <c r="M72" s="11"/>
      <c r="N72" s="41"/>
    </row>
    <row r="73" spans="1:14" x14ac:dyDescent="0.35">
      <c r="A73" s="13" t="s">
        <v>113</v>
      </c>
      <c r="B73" s="9" t="s">
        <v>1128</v>
      </c>
      <c r="C73" s="94">
        <v>109.52940642</v>
      </c>
      <c r="D73" s="13" t="s">
        <v>810</v>
      </c>
      <c r="E73" s="9"/>
      <c r="F73" s="99">
        <f t="shared" si="2"/>
        <v>9.4493950092466764E-2</v>
      </c>
      <c r="G73" s="99" t="str">
        <f t="shared" si="3"/>
        <v/>
      </c>
      <c r="H73" s="11"/>
      <c r="L73" s="11"/>
      <c r="M73" s="11"/>
      <c r="N73" s="41"/>
    </row>
    <row r="74" spans="1:14" x14ac:dyDescent="0.35">
      <c r="A74" s="13" t="s">
        <v>114</v>
      </c>
      <c r="B74" s="9" t="s">
        <v>1129</v>
      </c>
      <c r="C74" s="94">
        <v>79.641938740000001</v>
      </c>
      <c r="D74" s="13" t="s">
        <v>810</v>
      </c>
      <c r="E74" s="9"/>
      <c r="F74" s="99">
        <f t="shared" si="2"/>
        <v>6.8709231890721451E-2</v>
      </c>
      <c r="G74" s="99" t="str">
        <f t="shared" si="3"/>
        <v/>
      </c>
      <c r="H74" s="11"/>
      <c r="L74" s="11"/>
      <c r="M74" s="11"/>
      <c r="N74" s="41"/>
    </row>
    <row r="75" spans="1:14" x14ac:dyDescent="0.35">
      <c r="A75" s="13" t="s">
        <v>115</v>
      </c>
      <c r="B75" s="9" t="s">
        <v>1130</v>
      </c>
      <c r="C75" s="94">
        <v>333.86894939000001</v>
      </c>
      <c r="D75" s="13" t="s">
        <v>810</v>
      </c>
      <c r="E75" s="9"/>
      <c r="F75" s="99">
        <f t="shared" si="2"/>
        <v>0.28803767748094194</v>
      </c>
      <c r="G75" s="99" t="str">
        <f t="shared" si="3"/>
        <v/>
      </c>
      <c r="H75" s="11"/>
      <c r="L75" s="11"/>
      <c r="M75" s="11"/>
      <c r="N75" s="41"/>
    </row>
    <row r="76" spans="1:14" x14ac:dyDescent="0.35">
      <c r="A76" s="13" t="s">
        <v>116</v>
      </c>
      <c r="B76" s="9" t="s">
        <v>1131</v>
      </c>
      <c r="C76" s="94">
        <v>313.33004628999998</v>
      </c>
      <c r="D76" s="13" t="s">
        <v>810</v>
      </c>
      <c r="E76" s="9"/>
      <c r="F76" s="99">
        <f t="shared" si="2"/>
        <v>0.27031821612420603</v>
      </c>
      <c r="G76" s="99" t="str">
        <f t="shared" si="3"/>
        <v/>
      </c>
      <c r="H76" s="11"/>
      <c r="L76" s="11"/>
      <c r="M76" s="11"/>
      <c r="N76" s="41"/>
    </row>
    <row r="77" spans="1:14" x14ac:dyDescent="0.35">
      <c r="A77" s="13" t="s">
        <v>117</v>
      </c>
      <c r="B77" s="45" t="s">
        <v>96</v>
      </c>
      <c r="C77" s="95">
        <f>SUM(C70:C76)</f>
        <v>1159.1155445699999</v>
      </c>
      <c r="D77" s="95">
        <f>SUM(D70:D76)</f>
        <v>0</v>
      </c>
      <c r="E77" s="29"/>
      <c r="F77" s="100">
        <f>SUM(F70:F76)</f>
        <v>1</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3.1242000000000001</v>
      </c>
      <c r="D89" s="97">
        <v>4.1251100000000003</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0</v>
      </c>
      <c r="D93" s="94">
        <v>0</v>
      </c>
      <c r="E93" s="9"/>
      <c r="F93" s="99">
        <f>IF($C$100=0,"",IF(C93="[for completion]","",IF(C93="","",C93/$C$100)))</f>
        <v>0</v>
      </c>
      <c r="G93" s="99">
        <f>IF($D$100=0,"",IF(D93="[Mark as ND1 if not relevant]","",IF(D93="","",D93/$D$100)))</f>
        <v>0</v>
      </c>
      <c r="H93" s="11"/>
      <c r="L93" s="11"/>
      <c r="M93" s="11"/>
      <c r="N93" s="41"/>
    </row>
    <row r="94" spans="1:14" x14ac:dyDescent="0.35">
      <c r="A94" s="13" t="s">
        <v>139</v>
      </c>
      <c r="B94" s="9" t="s">
        <v>1126</v>
      </c>
      <c r="C94" s="94">
        <v>0</v>
      </c>
      <c r="D94" s="94">
        <v>0</v>
      </c>
      <c r="E94" s="9"/>
      <c r="F94" s="99">
        <f t="shared" ref="F94:F99" si="6">IF($C$100=0,"",IF(C94="[for completion]","",IF(C94="","",C94/$C$100)))</f>
        <v>0</v>
      </c>
      <c r="G94" s="99">
        <f t="shared" ref="G94:G99" si="7">IF($D$100=0,"",IF(D94="[Mark as ND1 if not relevant]","",IF(D94="","",D94/$D$100)))</f>
        <v>0</v>
      </c>
      <c r="H94" s="11"/>
      <c r="L94" s="11"/>
      <c r="M94" s="11"/>
      <c r="N94" s="41"/>
    </row>
    <row r="95" spans="1:14" x14ac:dyDescent="0.35">
      <c r="A95" s="13" t="s">
        <v>140</v>
      </c>
      <c r="B95" s="9" t="s">
        <v>1127</v>
      </c>
      <c r="C95" s="94">
        <v>300</v>
      </c>
      <c r="D95" s="94">
        <v>0</v>
      </c>
      <c r="E95" s="9"/>
      <c r="F95" s="99">
        <f t="shared" si="6"/>
        <v>0.33333333333333331</v>
      </c>
      <c r="G95" s="99">
        <f t="shared" si="7"/>
        <v>0</v>
      </c>
      <c r="H95" s="11"/>
      <c r="L95" s="11"/>
      <c r="M95" s="11"/>
      <c r="N95" s="41"/>
    </row>
    <row r="96" spans="1:14" x14ac:dyDescent="0.35">
      <c r="A96" s="13" t="s">
        <v>141</v>
      </c>
      <c r="B96" s="9" t="s">
        <v>1128</v>
      </c>
      <c r="C96" s="94">
        <v>600</v>
      </c>
      <c r="D96" s="94">
        <v>300</v>
      </c>
      <c r="E96" s="9"/>
      <c r="F96" s="99">
        <f t="shared" si="6"/>
        <v>0.66666666666666663</v>
      </c>
      <c r="G96" s="99">
        <f t="shared" si="7"/>
        <v>0.33333333333333331</v>
      </c>
      <c r="H96" s="11"/>
      <c r="L96" s="11"/>
      <c r="M96" s="11"/>
      <c r="N96" s="41"/>
    </row>
    <row r="97" spans="1:14" x14ac:dyDescent="0.35">
      <c r="A97" s="13" t="s">
        <v>142</v>
      </c>
      <c r="B97" s="9" t="s">
        <v>1129</v>
      </c>
      <c r="C97" s="94">
        <v>0</v>
      </c>
      <c r="D97" s="94">
        <v>600</v>
      </c>
      <c r="E97" s="9"/>
      <c r="F97" s="99">
        <f t="shared" si="6"/>
        <v>0</v>
      </c>
      <c r="G97" s="99">
        <f t="shared" si="7"/>
        <v>0.66666666666666663</v>
      </c>
      <c r="H97" s="11"/>
      <c r="L97" s="11"/>
      <c r="M97" s="11"/>
    </row>
    <row r="98" spans="1:14" x14ac:dyDescent="0.35">
      <c r="A98" s="13" t="s">
        <v>143</v>
      </c>
      <c r="B98" s="9" t="s">
        <v>1130</v>
      </c>
      <c r="C98" s="94">
        <v>0</v>
      </c>
      <c r="D98" s="94">
        <v>0</v>
      </c>
      <c r="E98" s="9"/>
      <c r="F98" s="99">
        <f t="shared" si="6"/>
        <v>0</v>
      </c>
      <c r="G98" s="99">
        <f t="shared" si="7"/>
        <v>0</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900</v>
      </c>
      <c r="D100" s="95">
        <f>SUM(D93:D99)</f>
        <v>900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1159.1155445899999</v>
      </c>
      <c r="D112" s="94">
        <v>1159.1155445899999</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1159.1155445899999</v>
      </c>
      <c r="D129" s="94">
        <f>SUM(D112:D128)</f>
        <v>1159.1155445899999</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900</v>
      </c>
      <c r="D138" s="94">
        <v>900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900</v>
      </c>
      <c r="D155" s="94">
        <f>SUM(D138:D154)</f>
        <v>900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900</v>
      </c>
      <c r="D164" s="94">
        <v>300</v>
      </c>
      <c r="E164" s="49"/>
      <c r="F164" s="99">
        <f>IF($C$167=0,"",IF(C164="[for completion]","",IF(C164="","",C164/$C$167)))</f>
        <v>1</v>
      </c>
      <c r="G164" s="99">
        <f>IF($D$167=0,"",IF(D164="[for completion]","",IF(D164="","",D164/$D$167)))</f>
        <v>0.33333333333333331</v>
      </c>
      <c r="H164" s="11"/>
      <c r="L164" s="11"/>
      <c r="M164" s="11"/>
      <c r="N164" s="41"/>
    </row>
    <row r="165" spans="1:14" x14ac:dyDescent="0.35">
      <c r="A165" s="13" t="s">
        <v>220</v>
      </c>
      <c r="B165" s="11" t="s">
        <v>221</v>
      </c>
      <c r="C165" s="94">
        <v>0</v>
      </c>
      <c r="D165" s="94">
        <v>600</v>
      </c>
      <c r="E165" s="49"/>
      <c r="F165" s="99">
        <f t="shared" ref="F165:F166" si="26">IF($C$167=0,"",IF(C165="[for completion]","",IF(C165="","",C165/$C$167)))</f>
        <v>0</v>
      </c>
      <c r="G165" s="99">
        <f t="shared" ref="G165:G166" si="27">IF($D$167=0,"",IF(D165="[for completion]","",IF(D165="","",D165/$D$167)))</f>
        <v>0.66666666666666663</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900</v>
      </c>
      <c r="D167" s="102">
        <f>SUM(D164:D166)</f>
        <v>900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0</v>
      </c>
      <c r="D174" s="26"/>
      <c r="E174" s="18"/>
      <c r="F174" s="99" t="str">
        <f>IF($C$179=0,"",IF(C174="[for completion]","",C174/$C$179))</f>
        <v/>
      </c>
      <c r="G174" s="37"/>
      <c r="H174" s="11"/>
      <c r="L174" s="11"/>
      <c r="M174" s="11"/>
      <c r="N174" s="41"/>
    </row>
    <row r="175" spans="1:14" ht="30.75" customHeight="1" x14ac:dyDescent="0.35">
      <c r="A175" s="13" t="s">
        <v>9</v>
      </c>
      <c r="B175" s="29" t="s">
        <v>979</v>
      </c>
      <c r="C175" s="94">
        <v>0</v>
      </c>
      <c r="E175" s="39"/>
      <c r="F175" s="99" t="str">
        <f>IF($C$179=0,"",IF(C175="[for completion]","",C175/$C$179))</f>
        <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t="str">
        <f t="shared" ref="F177:F187" si="28">IF($C$179=0,"",IF(C177="[for completion]","",C177/$C$179))</f>
        <v/>
      </c>
      <c r="G177" s="37"/>
      <c r="H177" s="11"/>
      <c r="L177" s="11"/>
      <c r="M177" s="11"/>
      <c r="N177" s="41"/>
    </row>
    <row r="178" spans="1:14" x14ac:dyDescent="0.35">
      <c r="A178" s="13" t="s">
        <v>237</v>
      </c>
      <c r="B178" s="29" t="s">
        <v>94</v>
      </c>
      <c r="C178" s="94">
        <v>0</v>
      </c>
      <c r="E178" s="39"/>
      <c r="F178" s="99" t="str">
        <f t="shared" si="28"/>
        <v/>
      </c>
      <c r="G178" s="37"/>
      <c r="H178" s="11"/>
      <c r="L178" s="11"/>
      <c r="M178" s="11"/>
      <c r="N178" s="41"/>
    </row>
    <row r="179" spans="1:14" x14ac:dyDescent="0.35">
      <c r="A179" s="13" t="s">
        <v>10</v>
      </c>
      <c r="B179" s="45" t="s">
        <v>96</v>
      </c>
      <c r="C179" s="95">
        <f>SUM(C174:C178)</f>
        <v>0</v>
      </c>
      <c r="E179" s="39"/>
      <c r="F179" s="100">
        <f>SUM(F174:F178)</f>
        <v>0</v>
      </c>
      <c r="G179" s="37"/>
      <c r="H179" s="11"/>
      <c r="L179" s="11"/>
      <c r="M179" s="11"/>
      <c r="N179" s="41"/>
    </row>
    <row r="180" spans="1:14" outlineLevel="1" x14ac:dyDescent="0.35">
      <c r="A180" s="13" t="s">
        <v>238</v>
      </c>
      <c r="B180" s="51" t="s">
        <v>239</v>
      </c>
      <c r="C180" s="94"/>
      <c r="E180" s="39"/>
      <c r="F180" s="99" t="str">
        <f t="shared" si="28"/>
        <v/>
      </c>
      <c r="G180" s="37"/>
      <c r="H180" s="11"/>
      <c r="L180" s="11"/>
      <c r="M180" s="11"/>
      <c r="N180" s="41"/>
    </row>
    <row r="181" spans="1:14" s="51" customFormat="1" ht="29" outlineLevel="1" x14ac:dyDescent="0.35">
      <c r="A181" s="13" t="s">
        <v>240</v>
      </c>
      <c r="B181" s="51" t="s">
        <v>241</v>
      </c>
      <c r="C181" s="103"/>
      <c r="F181" s="99" t="str">
        <f t="shared" si="28"/>
        <v/>
      </c>
    </row>
    <row r="182" spans="1:14" ht="29" outlineLevel="1" x14ac:dyDescent="0.35">
      <c r="A182" s="13" t="s">
        <v>242</v>
      </c>
      <c r="B182" s="51" t="s">
        <v>243</v>
      </c>
      <c r="C182" s="94"/>
      <c r="E182" s="39"/>
      <c r="F182" s="99" t="str">
        <f t="shared" si="28"/>
        <v/>
      </c>
      <c r="G182" s="37"/>
      <c r="H182" s="11"/>
      <c r="L182" s="11"/>
      <c r="M182" s="11"/>
      <c r="N182" s="41"/>
    </row>
    <row r="183" spans="1:14" outlineLevel="1" x14ac:dyDescent="0.35">
      <c r="A183" s="13" t="s">
        <v>244</v>
      </c>
      <c r="B183" s="51" t="s">
        <v>245</v>
      </c>
      <c r="C183" s="94"/>
      <c r="E183" s="39"/>
      <c r="F183" s="99" t="str">
        <f t="shared" si="28"/>
        <v/>
      </c>
      <c r="G183" s="37"/>
      <c r="H183" s="11"/>
      <c r="L183" s="11"/>
      <c r="M183" s="11"/>
      <c r="N183" s="41"/>
    </row>
    <row r="184" spans="1:14" s="51" customFormat="1" outlineLevel="1" x14ac:dyDescent="0.35">
      <c r="A184" s="13" t="s">
        <v>246</v>
      </c>
      <c r="B184" s="51" t="s">
        <v>247</v>
      </c>
      <c r="C184" s="103"/>
      <c r="F184" s="99" t="str">
        <f t="shared" si="28"/>
        <v/>
      </c>
    </row>
    <row r="185" spans="1:14" outlineLevel="1" x14ac:dyDescent="0.35">
      <c r="A185" s="13" t="s">
        <v>248</v>
      </c>
      <c r="B185" s="51" t="s">
        <v>249</v>
      </c>
      <c r="C185" s="94"/>
      <c r="E185" s="39"/>
      <c r="F185" s="99" t="str">
        <f t="shared" si="28"/>
        <v/>
      </c>
      <c r="G185" s="37"/>
      <c r="H185" s="11"/>
      <c r="L185" s="11"/>
      <c r="M185" s="11"/>
      <c r="N185" s="41"/>
    </row>
    <row r="186" spans="1:14" outlineLevel="1" x14ac:dyDescent="0.35">
      <c r="A186" s="13" t="s">
        <v>250</v>
      </c>
      <c r="B186" s="51" t="s">
        <v>251</v>
      </c>
      <c r="C186" s="94"/>
      <c r="E186" s="39"/>
      <c r="F186" s="99" t="str">
        <f t="shared" si="28"/>
        <v/>
      </c>
      <c r="G186" s="37"/>
      <c r="H186" s="11"/>
      <c r="L186" s="11"/>
      <c r="M186" s="11"/>
      <c r="N186" s="41"/>
    </row>
    <row r="187" spans="1:14" outlineLevel="1" x14ac:dyDescent="0.35">
      <c r="A187" s="13" t="s">
        <v>252</v>
      </c>
      <c r="B187" s="51" t="s">
        <v>253</v>
      </c>
      <c r="C187" s="94"/>
      <c r="E187" s="39"/>
      <c r="F187" s="99" t="str">
        <f t="shared" si="28"/>
        <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0</v>
      </c>
      <c r="E193" s="36"/>
      <c r="F193" s="99" t="str">
        <f t="shared" ref="F193:F206" si="29">IF($C$208=0,"",IF(C193="[for completion]","",C193/$C$208))</f>
        <v/>
      </c>
      <c r="G193" s="37"/>
      <c r="H193" s="11"/>
      <c r="L193" s="11"/>
      <c r="M193" s="11"/>
      <c r="N193" s="41"/>
    </row>
    <row r="194" spans="1:14" x14ac:dyDescent="0.35">
      <c r="A194" s="13" t="s">
        <v>261</v>
      </c>
      <c r="B194" s="29" t="s">
        <v>262</v>
      </c>
      <c r="C194" s="94">
        <v>0</v>
      </c>
      <c r="E194" s="39"/>
      <c r="F194" s="99" t="str">
        <f t="shared" si="29"/>
        <v/>
      </c>
      <c r="G194" s="39"/>
      <c r="H194" s="11"/>
      <c r="L194" s="11"/>
      <c r="M194" s="11"/>
      <c r="N194" s="41"/>
    </row>
    <row r="195" spans="1:14" x14ac:dyDescent="0.35">
      <c r="A195" s="13" t="s">
        <v>263</v>
      </c>
      <c r="B195" s="29" t="s">
        <v>264</v>
      </c>
      <c r="C195" s="94">
        <v>0</v>
      </c>
      <c r="E195" s="39"/>
      <c r="F195" s="99" t="str">
        <f t="shared" si="29"/>
        <v/>
      </c>
      <c r="G195" s="39"/>
      <c r="H195" s="11"/>
      <c r="L195" s="11"/>
      <c r="M195" s="11"/>
      <c r="N195" s="41"/>
    </row>
    <row r="196" spans="1:14" x14ac:dyDescent="0.35">
      <c r="A196" s="13" t="s">
        <v>265</v>
      </c>
      <c r="B196" s="29" t="s">
        <v>266</v>
      </c>
      <c r="C196" s="94">
        <v>0</v>
      </c>
      <c r="E196" s="39"/>
      <c r="F196" s="99" t="str">
        <f t="shared" si="29"/>
        <v/>
      </c>
      <c r="G196" s="39"/>
      <c r="H196" s="11"/>
      <c r="L196" s="11"/>
      <c r="M196" s="11"/>
      <c r="N196" s="41"/>
    </row>
    <row r="197" spans="1:14" x14ac:dyDescent="0.35">
      <c r="A197" s="13" t="s">
        <v>267</v>
      </c>
      <c r="B197" s="29" t="s">
        <v>268</v>
      </c>
      <c r="C197" s="94">
        <v>0</v>
      </c>
      <c r="E197" s="39"/>
      <c r="F197" s="99" t="str">
        <f t="shared" si="29"/>
        <v/>
      </c>
      <c r="G197" s="39"/>
      <c r="H197" s="11"/>
      <c r="L197" s="11"/>
      <c r="M197" s="11"/>
      <c r="N197" s="41"/>
    </row>
    <row r="198" spans="1:14" x14ac:dyDescent="0.35">
      <c r="A198" s="13" t="s">
        <v>269</v>
      </c>
      <c r="B198" s="29" t="s">
        <v>270</v>
      </c>
      <c r="C198" s="94">
        <v>0</v>
      </c>
      <c r="E198" s="39"/>
      <c r="F198" s="99" t="str">
        <f t="shared" si="29"/>
        <v/>
      </c>
      <c r="G198" s="39"/>
      <c r="H198" s="11"/>
      <c r="L198" s="11"/>
      <c r="M198" s="11"/>
      <c r="N198" s="41"/>
    </row>
    <row r="199" spans="1:14" x14ac:dyDescent="0.35">
      <c r="A199" s="13" t="s">
        <v>271</v>
      </c>
      <c r="B199" s="29" t="s">
        <v>272</v>
      </c>
      <c r="C199" s="94">
        <v>0</v>
      </c>
      <c r="E199" s="39"/>
      <c r="F199" s="99" t="str">
        <f t="shared" si="29"/>
        <v/>
      </c>
      <c r="G199" s="39"/>
      <c r="H199" s="11"/>
      <c r="L199" s="11"/>
      <c r="M199" s="11"/>
      <c r="N199" s="41"/>
    </row>
    <row r="200" spans="1:14" x14ac:dyDescent="0.35">
      <c r="A200" s="13" t="s">
        <v>273</v>
      </c>
      <c r="B200" s="29" t="s">
        <v>12</v>
      </c>
      <c r="C200" s="94">
        <v>0</v>
      </c>
      <c r="E200" s="39"/>
      <c r="F200" s="99" t="str">
        <f t="shared" si="29"/>
        <v/>
      </c>
      <c r="G200" s="39"/>
      <c r="H200" s="11"/>
      <c r="L200" s="11"/>
      <c r="M200" s="11"/>
      <c r="N200" s="41"/>
    </row>
    <row r="201" spans="1:14" x14ac:dyDescent="0.35">
      <c r="A201" s="13" t="s">
        <v>274</v>
      </c>
      <c r="B201" s="29" t="s">
        <v>275</v>
      </c>
      <c r="C201" s="94">
        <v>0</v>
      </c>
      <c r="E201" s="39"/>
      <c r="F201" s="99" t="str">
        <f t="shared" si="29"/>
        <v/>
      </c>
      <c r="G201" s="39"/>
      <c r="H201" s="11"/>
      <c r="L201" s="11"/>
      <c r="M201" s="11"/>
      <c r="N201" s="41"/>
    </row>
    <row r="202" spans="1:14" x14ac:dyDescent="0.35">
      <c r="A202" s="13" t="s">
        <v>276</v>
      </c>
      <c r="B202" s="29" t="s">
        <v>277</v>
      </c>
      <c r="C202" s="94">
        <v>0</v>
      </c>
      <c r="E202" s="39"/>
      <c r="F202" s="99" t="str">
        <f t="shared" si="29"/>
        <v/>
      </c>
      <c r="G202" s="39"/>
      <c r="H202" s="11"/>
      <c r="L202" s="11"/>
      <c r="M202" s="11"/>
      <c r="N202" s="41"/>
    </row>
    <row r="203" spans="1:14" x14ac:dyDescent="0.35">
      <c r="A203" s="13" t="s">
        <v>278</v>
      </c>
      <c r="B203" s="29" t="s">
        <v>279</v>
      </c>
      <c r="C203" s="94">
        <v>0</v>
      </c>
      <c r="E203" s="39"/>
      <c r="F203" s="99" t="str">
        <f t="shared" si="29"/>
        <v/>
      </c>
      <c r="G203" s="39"/>
      <c r="H203" s="11"/>
      <c r="L203" s="11"/>
      <c r="M203" s="11"/>
      <c r="N203" s="41"/>
    </row>
    <row r="204" spans="1:14" x14ac:dyDescent="0.35">
      <c r="A204" s="13" t="s">
        <v>280</v>
      </c>
      <c r="B204" s="29" t="s">
        <v>281</v>
      </c>
      <c r="C204" s="94">
        <v>0</v>
      </c>
      <c r="E204" s="39"/>
      <c r="F204" s="99" t="str">
        <f t="shared" si="29"/>
        <v/>
      </c>
      <c r="G204" s="39"/>
      <c r="H204" s="11"/>
      <c r="L204" s="11"/>
      <c r="M204" s="11"/>
      <c r="N204" s="41"/>
    </row>
    <row r="205" spans="1:14" x14ac:dyDescent="0.35">
      <c r="A205" s="13" t="s">
        <v>282</v>
      </c>
      <c r="B205" s="29" t="s">
        <v>283</v>
      </c>
      <c r="C205" s="94">
        <v>0</v>
      </c>
      <c r="E205" s="39"/>
      <c r="F205" s="99" t="str">
        <f t="shared" si="29"/>
        <v/>
      </c>
      <c r="G205" s="39"/>
      <c r="H205" s="11"/>
      <c r="L205" s="11"/>
      <c r="M205" s="11"/>
      <c r="N205" s="41"/>
    </row>
    <row r="206" spans="1:14" x14ac:dyDescent="0.35">
      <c r="A206" s="13" t="s">
        <v>284</v>
      </c>
      <c r="B206" s="29" t="s">
        <v>94</v>
      </c>
      <c r="C206" s="94">
        <v>0</v>
      </c>
      <c r="E206" s="39"/>
      <c r="F206" s="99" t="str">
        <f t="shared" si="29"/>
        <v/>
      </c>
      <c r="G206" s="39"/>
      <c r="H206" s="11"/>
      <c r="L206" s="11"/>
      <c r="M206" s="11"/>
      <c r="N206" s="41"/>
    </row>
    <row r="207" spans="1:14" x14ac:dyDescent="0.35">
      <c r="A207" s="13" t="s">
        <v>285</v>
      </c>
      <c r="B207" s="38" t="s">
        <v>286</v>
      </c>
      <c r="C207" s="94">
        <v>0</v>
      </c>
      <c r="E207" s="39"/>
      <c r="F207" s="99"/>
      <c r="G207" s="39"/>
      <c r="H207" s="11"/>
      <c r="L207" s="11"/>
      <c r="M207" s="11"/>
      <c r="N207" s="41"/>
    </row>
    <row r="208" spans="1:14" x14ac:dyDescent="0.35">
      <c r="A208" s="13" t="s">
        <v>287</v>
      </c>
      <c r="B208" s="45" t="s">
        <v>96</v>
      </c>
      <c r="C208" s="95">
        <f>SUM(C193:C206)</f>
        <v>0</v>
      </c>
      <c r="D208" s="29"/>
      <c r="E208" s="39"/>
      <c r="F208" s="100">
        <f>SUM(F193:F206)</f>
        <v>0</v>
      </c>
      <c r="G208" s="39"/>
      <c r="H208" s="11"/>
      <c r="L208" s="11"/>
      <c r="M208" s="11"/>
      <c r="N208" s="41"/>
    </row>
    <row r="209" spans="1:14" outlineLevel="1" x14ac:dyDescent="0.35">
      <c r="A209" s="13" t="s">
        <v>288</v>
      </c>
      <c r="B209" s="40" t="s">
        <v>98</v>
      </c>
      <c r="C209" s="94"/>
      <c r="E209" s="39"/>
      <c r="F209" s="99" t="str">
        <f>IF($C$208=0,"",IF(C209="[for completion]","",C209/$C$208))</f>
        <v/>
      </c>
      <c r="G209" s="39"/>
      <c r="H209" s="11"/>
      <c r="L209" s="11"/>
      <c r="M209" s="11"/>
      <c r="N209" s="41"/>
    </row>
    <row r="210" spans="1:14" outlineLevel="1" x14ac:dyDescent="0.35">
      <c r="A210" s="13" t="s">
        <v>289</v>
      </c>
      <c r="B210" s="40" t="s">
        <v>98</v>
      </c>
      <c r="C210" s="94"/>
      <c r="E210" s="39"/>
      <c r="F210" s="99" t="str">
        <f t="shared" ref="F210:F215" si="30">IF($C$208=0,"",IF(C210="[for completion]","",C210/$C$208))</f>
        <v/>
      </c>
      <c r="G210" s="39"/>
      <c r="H210" s="11"/>
      <c r="L210" s="11"/>
      <c r="M210" s="11"/>
      <c r="N210" s="41"/>
    </row>
    <row r="211" spans="1:14" outlineLevel="1" x14ac:dyDescent="0.35">
      <c r="A211" s="13" t="s">
        <v>290</v>
      </c>
      <c r="B211" s="40" t="s">
        <v>98</v>
      </c>
      <c r="C211" s="94"/>
      <c r="E211" s="39"/>
      <c r="F211" s="99" t="str">
        <f t="shared" si="30"/>
        <v/>
      </c>
      <c r="G211" s="39"/>
      <c r="H211" s="11"/>
      <c r="L211" s="11"/>
      <c r="M211" s="11"/>
      <c r="N211" s="41"/>
    </row>
    <row r="212" spans="1:14" outlineLevel="1" x14ac:dyDescent="0.35">
      <c r="A212" s="13" t="s">
        <v>291</v>
      </c>
      <c r="B212" s="40" t="s">
        <v>98</v>
      </c>
      <c r="C212" s="94"/>
      <c r="E212" s="39"/>
      <c r="F212" s="99" t="str">
        <f t="shared" si="30"/>
        <v/>
      </c>
      <c r="G212" s="39"/>
      <c r="H212" s="11"/>
      <c r="L212" s="11"/>
      <c r="M212" s="11"/>
      <c r="N212" s="41"/>
    </row>
    <row r="213" spans="1:14" outlineLevel="1" x14ac:dyDescent="0.35">
      <c r="A213" s="13" t="s">
        <v>292</v>
      </c>
      <c r="B213" s="40" t="s">
        <v>98</v>
      </c>
      <c r="C213" s="94"/>
      <c r="E213" s="39"/>
      <c r="F213" s="99" t="str">
        <f t="shared" si="30"/>
        <v/>
      </c>
      <c r="G213" s="39"/>
      <c r="H213" s="11"/>
      <c r="L213" s="11"/>
      <c r="M213" s="11"/>
      <c r="N213" s="41"/>
    </row>
    <row r="214" spans="1:14" outlineLevel="1" x14ac:dyDescent="0.35">
      <c r="A214" s="13" t="s">
        <v>293</v>
      </c>
      <c r="B214" s="40" t="s">
        <v>98</v>
      </c>
      <c r="C214" s="94"/>
      <c r="E214" s="39"/>
      <c r="F214" s="99" t="str">
        <f t="shared" si="30"/>
        <v/>
      </c>
      <c r="G214" s="39"/>
      <c r="H214" s="11"/>
      <c r="L214" s="11"/>
      <c r="M214" s="11"/>
      <c r="N214" s="41"/>
    </row>
    <row r="215" spans="1:14" outlineLevel="1" x14ac:dyDescent="0.35">
      <c r="A215" s="13" t="s">
        <v>294</v>
      </c>
      <c r="B215" s="40" t="s">
        <v>98</v>
      </c>
      <c r="C215" s="94"/>
      <c r="E215" s="39"/>
      <c r="F215" s="99" t="str">
        <f t="shared" si="30"/>
        <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1159.1155445899999</v>
      </c>
      <c r="E217" s="49"/>
      <c r="F217" s="99">
        <f>IF($C$38=0,"",IF(C217="[for completion]","",IF(C217="","",C217/$C$38)))</f>
        <v>1</v>
      </c>
      <c r="G217" s="99">
        <f>IF($C$39=0,"",IF(C217="[for completion]","",IF(C217="","",C217/$C$39)))</f>
        <v>1.2879061606555555</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1159.1155445899999</v>
      </c>
      <c r="E220" s="49"/>
      <c r="F220" s="93">
        <f>SUM(F217:F219)</f>
        <v>1</v>
      </c>
      <c r="G220" s="93">
        <f>SUM(G217:G219)</f>
        <v>1.2879061606555555</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600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F1" sqref="F1"/>
    </sheetView>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1159.1155445899999</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1159.1155445899999</v>
      </c>
      <c r="F15" s="91">
        <f>SUM(F12:F14)</f>
        <v>1</v>
      </c>
    </row>
    <row r="16" spans="1:7" outlineLevel="1" x14ac:dyDescent="0.35">
      <c r="A16" s="13" t="s">
        <v>438</v>
      </c>
      <c r="B16" s="40" t="s">
        <v>439</v>
      </c>
      <c r="C16" s="94">
        <v>1043.17827358</v>
      </c>
      <c r="F16" s="99">
        <f t="shared" ref="F16:F26" si="0">IF($C$15=0,"",IF(C16="[for completion]","",C16/$C$15))</f>
        <v>0.89997781364323859</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4623</v>
      </c>
      <c r="D28" s="13">
        <v>0</v>
      </c>
      <c r="F28" s="13">
        <v>4623</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5.3650000000000003E-2</v>
      </c>
      <c r="D36" s="91">
        <v>0</v>
      </c>
      <c r="E36" s="107"/>
      <c r="F36" s="91">
        <v>5.3650000000000003E-2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3.1329999999999997E-2</v>
      </c>
      <c r="D100" s="91"/>
      <c r="E100" s="91"/>
      <c r="F100" s="311">
        <f t="shared" ref="F100:F118" si="1">C100</f>
        <v>3.1329999999999997E-2</v>
      </c>
      <c r="G100" s="13"/>
    </row>
    <row r="101" spans="1:7" x14ac:dyDescent="0.35">
      <c r="A101" s="13" t="s">
        <v>558</v>
      </c>
      <c r="B101" s="29" t="s">
        <v>1620</v>
      </c>
      <c r="C101" s="91">
        <v>1.0000000000000001E-5</v>
      </c>
      <c r="D101" s="91"/>
      <c r="E101" s="91"/>
      <c r="F101" s="311">
        <f t="shared" si="1"/>
        <v>1.0000000000000001E-5</v>
      </c>
      <c r="G101" s="13"/>
    </row>
    <row r="102" spans="1:7" x14ac:dyDescent="0.35">
      <c r="A102" s="13" t="s">
        <v>559</v>
      </c>
      <c r="B102" s="29" t="s">
        <v>1622</v>
      </c>
      <c r="C102" s="91">
        <v>2.2000000000000001E-4</v>
      </c>
      <c r="D102" s="91"/>
      <c r="E102" s="91"/>
      <c r="F102" s="311">
        <f t="shared" si="1"/>
        <v>2.2000000000000001E-4</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0</v>
      </c>
      <c r="D104" s="91"/>
      <c r="E104" s="91"/>
      <c r="F104" s="311">
        <f t="shared" si="1"/>
        <v>0</v>
      </c>
      <c r="G104" s="13"/>
    </row>
    <row r="105" spans="1:7" x14ac:dyDescent="0.35">
      <c r="A105" s="13" t="s">
        <v>562</v>
      </c>
      <c r="B105" s="29" t="s">
        <v>1627</v>
      </c>
      <c r="C105" s="91">
        <v>1.2800000000000001E-2</v>
      </c>
      <c r="D105" s="91"/>
      <c r="E105" s="91"/>
      <c r="F105" s="311">
        <f t="shared" si="1"/>
        <v>1.2800000000000001E-2</v>
      </c>
      <c r="G105" s="13"/>
    </row>
    <row r="106" spans="1:7" x14ac:dyDescent="0.35">
      <c r="A106" s="13" t="s">
        <v>563</v>
      </c>
      <c r="B106" s="29" t="s">
        <v>1628</v>
      </c>
      <c r="C106" s="91">
        <v>5.2999999999999998E-4</v>
      </c>
      <c r="D106" s="91"/>
      <c r="E106" s="91"/>
      <c r="F106" s="311">
        <f t="shared" si="1"/>
        <v>5.2999999999999998E-4</v>
      </c>
      <c r="G106" s="13"/>
    </row>
    <row r="107" spans="1:7" x14ac:dyDescent="0.35">
      <c r="A107" s="13" t="s">
        <v>564</v>
      </c>
      <c r="B107" s="29" t="s">
        <v>1629</v>
      </c>
      <c r="C107" s="91">
        <v>0</v>
      </c>
      <c r="D107" s="91"/>
      <c r="E107" s="91"/>
      <c r="F107" s="311">
        <f t="shared" si="1"/>
        <v>0</v>
      </c>
      <c r="G107" s="13"/>
    </row>
    <row r="108" spans="1:7" x14ac:dyDescent="0.35">
      <c r="A108" s="13" t="s">
        <v>565</v>
      </c>
      <c r="B108" s="29" t="s">
        <v>1630</v>
      </c>
      <c r="C108" s="91">
        <v>0</v>
      </c>
      <c r="D108" s="91"/>
      <c r="E108" s="91"/>
      <c r="F108" s="311">
        <f t="shared" si="1"/>
        <v>0</v>
      </c>
      <c r="G108" s="13"/>
    </row>
    <row r="109" spans="1:7" x14ac:dyDescent="0.35">
      <c r="A109" s="13" t="s">
        <v>566</v>
      </c>
      <c r="B109" s="29" t="s">
        <v>1631</v>
      </c>
      <c r="C109" s="91">
        <v>3.0419999999999999E-2</v>
      </c>
      <c r="D109" s="91"/>
      <c r="E109" s="91"/>
      <c r="F109" s="311">
        <f t="shared" si="1"/>
        <v>3.0419999999999999E-2</v>
      </c>
      <c r="G109" s="13"/>
    </row>
    <row r="110" spans="1:7" x14ac:dyDescent="0.35">
      <c r="A110" s="13" t="s">
        <v>567</v>
      </c>
      <c r="B110" s="29" t="s">
        <v>1632</v>
      </c>
      <c r="C110" s="91">
        <v>0</v>
      </c>
      <c r="D110" s="91"/>
      <c r="E110" s="91"/>
      <c r="F110" s="311">
        <f t="shared" si="1"/>
        <v>0</v>
      </c>
      <c r="G110" s="13"/>
    </row>
    <row r="111" spans="1:7" x14ac:dyDescent="0.35">
      <c r="A111" s="13" t="s">
        <v>568</v>
      </c>
      <c r="B111" s="29" t="s">
        <v>1633</v>
      </c>
      <c r="C111" s="91">
        <v>4.9300000000000004E-3</v>
      </c>
      <c r="D111" s="91"/>
      <c r="E111" s="91"/>
      <c r="F111" s="311">
        <f t="shared" si="1"/>
        <v>4.9300000000000004E-3</v>
      </c>
      <c r="G111" s="13"/>
    </row>
    <row r="112" spans="1:7" x14ac:dyDescent="0.35">
      <c r="A112" s="13" t="s">
        <v>569</v>
      </c>
      <c r="B112" s="29" t="s">
        <v>1634</v>
      </c>
      <c r="C112" s="91">
        <v>8.1790000000000002E-2</v>
      </c>
      <c r="D112" s="91"/>
      <c r="E112" s="91"/>
      <c r="F112" s="311">
        <f t="shared" si="1"/>
        <v>8.1790000000000002E-2</v>
      </c>
      <c r="G112" s="13"/>
    </row>
    <row r="113" spans="1:7" x14ac:dyDescent="0.35">
      <c r="A113" s="13" t="s">
        <v>570</v>
      </c>
      <c r="B113" s="29" t="s">
        <v>1635</v>
      </c>
      <c r="C113" s="91">
        <v>6.8999999999999997E-4</v>
      </c>
      <c r="D113" s="91"/>
      <c r="E113" s="91"/>
      <c r="F113" s="311">
        <f t="shared" si="1"/>
        <v>6.8999999999999997E-4</v>
      </c>
      <c r="G113" s="13"/>
    </row>
    <row r="114" spans="1:7" x14ac:dyDescent="0.35">
      <c r="A114" s="13" t="s">
        <v>571</v>
      </c>
      <c r="B114" s="29" t="s">
        <v>1636</v>
      </c>
      <c r="C114" s="91">
        <v>8.0000000000000007E-5</v>
      </c>
      <c r="D114" s="91"/>
      <c r="E114" s="91"/>
      <c r="F114" s="311">
        <f t="shared" si="1"/>
        <v>8.0000000000000007E-5</v>
      </c>
      <c r="G114" s="13"/>
    </row>
    <row r="115" spans="1:7" x14ac:dyDescent="0.35">
      <c r="A115" s="13" t="s">
        <v>572</v>
      </c>
      <c r="B115" s="29" t="s">
        <v>1637</v>
      </c>
      <c r="C115" s="91">
        <v>2.9999999999999997E-4</v>
      </c>
      <c r="D115" s="91"/>
      <c r="E115" s="91"/>
      <c r="F115" s="311">
        <f t="shared" si="1"/>
        <v>2.9999999999999997E-4</v>
      </c>
      <c r="G115" s="13"/>
    </row>
    <row r="116" spans="1:7" x14ac:dyDescent="0.35">
      <c r="A116" s="13" t="s">
        <v>573</v>
      </c>
      <c r="B116" s="29" t="s">
        <v>1638</v>
      </c>
      <c r="C116" s="91">
        <v>0</v>
      </c>
      <c r="D116" s="91"/>
      <c r="E116" s="91"/>
      <c r="F116" s="311">
        <f t="shared" si="1"/>
        <v>0</v>
      </c>
      <c r="G116" s="13"/>
    </row>
    <row r="117" spans="1:7" x14ac:dyDescent="0.35">
      <c r="A117" s="13" t="s">
        <v>574</v>
      </c>
      <c r="B117" s="29" t="s">
        <v>1639</v>
      </c>
      <c r="C117" s="91">
        <v>0.73016000000000003</v>
      </c>
      <c r="D117" s="91"/>
      <c r="E117" s="91"/>
      <c r="F117" s="311">
        <f t="shared" si="1"/>
        <v>0.73016000000000003</v>
      </c>
      <c r="G117" s="13"/>
    </row>
    <row r="118" spans="1:7" x14ac:dyDescent="0.35">
      <c r="A118" s="13" t="s">
        <v>575</v>
      </c>
      <c r="B118" s="29" t="s">
        <v>1640</v>
      </c>
      <c r="C118" s="91">
        <v>0.10674</v>
      </c>
      <c r="D118" s="91"/>
      <c r="E118" s="91"/>
      <c r="F118" s="311">
        <f t="shared" si="1"/>
        <v>0.10674</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8.6300000000000005E-3</v>
      </c>
      <c r="D150" s="91"/>
      <c r="E150" s="92"/>
      <c r="F150" s="91">
        <v>8.6300000000000005E-3</v>
      </c>
    </row>
    <row r="151" spans="1:7" x14ac:dyDescent="0.35">
      <c r="A151" s="13" t="s">
        <v>590</v>
      </c>
      <c r="B151" s="13" t="s">
        <v>591</v>
      </c>
      <c r="C151" s="91">
        <v>0.99136999999999997</v>
      </c>
      <c r="D151" s="91"/>
      <c r="E151" s="92"/>
      <c r="F151" s="91">
        <v>0.99136999999999997</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4.3770000000000003E-2</v>
      </c>
      <c r="D170" s="91"/>
      <c r="E170" s="92"/>
      <c r="F170" s="91">
        <v>4.3770000000000003E-2</v>
      </c>
    </row>
    <row r="171" spans="1:7" x14ac:dyDescent="0.35">
      <c r="A171" s="13" t="s">
        <v>614</v>
      </c>
      <c r="B171" s="9" t="s">
        <v>615</v>
      </c>
      <c r="C171" s="91">
        <v>6.2010000000000003E-2</v>
      </c>
      <c r="D171" s="91"/>
      <c r="E171" s="92"/>
      <c r="F171" s="91">
        <v>6.2010000000000003E-2</v>
      </c>
    </row>
    <row r="172" spans="1:7" x14ac:dyDescent="0.35">
      <c r="A172" s="13" t="s">
        <v>616</v>
      </c>
      <c r="B172" s="9" t="s">
        <v>617</v>
      </c>
      <c r="C172" s="91">
        <v>7.0830000000000004E-2</v>
      </c>
      <c r="D172" s="91"/>
      <c r="E172" s="91"/>
      <c r="F172" s="91">
        <v>7.0830000000000004E-2</v>
      </c>
    </row>
    <row r="173" spans="1:7" x14ac:dyDescent="0.35">
      <c r="A173" s="13" t="s">
        <v>618</v>
      </c>
      <c r="B173" s="9" t="s">
        <v>619</v>
      </c>
      <c r="C173" s="91">
        <v>0.20338000000000001</v>
      </c>
      <c r="D173" s="91"/>
      <c r="E173" s="91"/>
      <c r="F173" s="91">
        <v>0.20338000000000001</v>
      </c>
    </row>
    <row r="174" spans="1:7" x14ac:dyDescent="0.35">
      <c r="A174" s="13" t="s">
        <v>620</v>
      </c>
      <c r="B174" s="9" t="s">
        <v>621</v>
      </c>
      <c r="C174" s="91">
        <v>0.62000999999999995</v>
      </c>
      <c r="D174" s="91"/>
      <c r="E174" s="91"/>
      <c r="F174" s="91">
        <v>0.62000999999999995</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250.72800013</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1731</v>
      </c>
      <c r="C190" s="313">
        <v>11.47996504</v>
      </c>
      <c r="D190" s="13">
        <v>744</v>
      </c>
      <c r="E190" s="26"/>
      <c r="F190" s="99">
        <f>IF($C$214=0,"",IF(C190="[for completion]","",IF(C190="","",C190/$C$214)))</f>
        <v>9.9040730612069139E-3</v>
      </c>
      <c r="G190" s="99">
        <f>IF($D$214=0,"",IF(D190="[for completion]","",IF(D190="","",D190/$D$214)))</f>
        <v>0.16093445814406229</v>
      </c>
    </row>
    <row r="191" spans="1:7" x14ac:dyDescent="0.35">
      <c r="A191" s="13" t="s">
        <v>641</v>
      </c>
      <c r="B191" s="29" t="s">
        <v>1732</v>
      </c>
      <c r="C191" s="313">
        <v>25.935723039999999</v>
      </c>
      <c r="D191" s="13">
        <v>717</v>
      </c>
      <c r="E191" s="26"/>
      <c r="F191" s="99">
        <f t="shared" ref="F191:F213" si="2">IF($C$214=0,"",IF(C191="[for completion]","",IF(C191="","",C191/$C$214)))</f>
        <v>2.2375442345718807E-2</v>
      </c>
      <c r="G191" s="99">
        <f t="shared" ref="G191:G213" si="3">IF($D$214=0,"",IF(D191="[for completion]","",IF(D191="","",D191/$D$214)))</f>
        <v>0.15509409474367294</v>
      </c>
    </row>
    <row r="192" spans="1:7" x14ac:dyDescent="0.35">
      <c r="A192" s="13" t="s">
        <v>642</v>
      </c>
      <c r="B192" s="29" t="s">
        <v>1733</v>
      </c>
      <c r="C192" s="313">
        <v>65.369672620000003</v>
      </c>
      <c r="D192" s="13">
        <v>902</v>
      </c>
      <c r="E192" s="26"/>
      <c r="F192" s="99">
        <f t="shared" si="2"/>
        <v>5.639616596041979E-2</v>
      </c>
      <c r="G192" s="99">
        <f t="shared" si="3"/>
        <v>0.19511139952411855</v>
      </c>
    </row>
    <row r="193" spans="1:7" x14ac:dyDescent="0.35">
      <c r="A193" s="13" t="s">
        <v>643</v>
      </c>
      <c r="B193" s="29" t="s">
        <v>1734</v>
      </c>
      <c r="C193" s="313">
        <v>66.343845329999994</v>
      </c>
      <c r="D193" s="13">
        <v>534</v>
      </c>
      <c r="E193" s="26"/>
      <c r="F193" s="99">
        <f t="shared" si="2"/>
        <v>5.7236610827669482E-2</v>
      </c>
      <c r="G193" s="99">
        <f t="shared" si="3"/>
        <v>0.11550940947436729</v>
      </c>
    </row>
    <row r="194" spans="1:7" x14ac:dyDescent="0.35">
      <c r="A194" s="13" t="s">
        <v>644</v>
      </c>
      <c r="B194" s="29" t="s">
        <v>1735</v>
      </c>
      <c r="C194" s="313">
        <v>58.023807859999998</v>
      </c>
      <c r="D194" s="13">
        <v>336</v>
      </c>
      <c r="E194" s="26"/>
      <c r="F194" s="99">
        <f t="shared" si="2"/>
        <v>5.0058691845534749E-2</v>
      </c>
      <c r="G194" s="99">
        <f t="shared" si="3"/>
        <v>7.2680077871512011E-2</v>
      </c>
    </row>
    <row r="195" spans="1:7" x14ac:dyDescent="0.35">
      <c r="A195" s="13" t="s">
        <v>645</v>
      </c>
      <c r="B195" s="29" t="s">
        <v>1736</v>
      </c>
      <c r="C195" s="313">
        <v>64.425956540000001</v>
      </c>
      <c r="D195" s="13">
        <v>287</v>
      </c>
      <c r="E195" s="26"/>
      <c r="F195" s="99">
        <f t="shared" si="2"/>
        <v>5.5581996842936507E-2</v>
      </c>
      <c r="G195" s="99">
        <f t="shared" si="3"/>
        <v>6.2080899848583171E-2</v>
      </c>
    </row>
    <row r="196" spans="1:7" x14ac:dyDescent="0.35">
      <c r="A196" s="13" t="s">
        <v>646</v>
      </c>
      <c r="B196" s="29" t="s">
        <v>1737</v>
      </c>
      <c r="C196" s="313">
        <v>45.437979949999999</v>
      </c>
      <c r="D196" s="13">
        <v>167</v>
      </c>
      <c r="E196" s="26"/>
      <c r="F196" s="99">
        <f t="shared" si="2"/>
        <v>3.9200561291818613E-2</v>
      </c>
      <c r="G196" s="99">
        <f t="shared" si="3"/>
        <v>3.6123729180186026E-2</v>
      </c>
    </row>
    <row r="197" spans="1:7" x14ac:dyDescent="0.35">
      <c r="A197" s="13" t="s">
        <v>647</v>
      </c>
      <c r="B197" s="29" t="s">
        <v>1738</v>
      </c>
      <c r="C197" s="313">
        <v>822.09859420999999</v>
      </c>
      <c r="D197" s="13">
        <v>936</v>
      </c>
      <c r="E197" s="26"/>
      <c r="F197" s="99">
        <f t="shared" si="2"/>
        <v>0.7092464578246952</v>
      </c>
      <c r="G197" s="99">
        <f t="shared" si="3"/>
        <v>0.20246593121349774</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1159.1155445899999</v>
      </c>
      <c r="D214" s="36">
        <f>SUM(D190:D213)</f>
        <v>4623</v>
      </c>
      <c r="E214" s="84"/>
      <c r="F214" s="109">
        <f>SUM(F190:F213)</f>
        <v>1</v>
      </c>
      <c r="G214" s="109">
        <f>SUM(G190:G213)</f>
        <v>1</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0.19961999999999999</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1024.8157760500001</v>
      </c>
      <c r="D219" s="108">
        <v>3985</v>
      </c>
      <c r="F219" s="99">
        <f t="shared" ref="F219:F233" si="4">IF($C$227=0,"",IF(C219="[for completion]","",C219/$C$227))</f>
        <v>0.88413599561594669</v>
      </c>
      <c r="G219" s="99">
        <f t="shared" ref="G219:G233" si="5">IF($D$227=0,"",IF(D219="[for completion]","",D219/$D$227))</f>
        <v>0.8619943759463552</v>
      </c>
    </row>
    <row r="220" spans="1:7" x14ac:dyDescent="0.35">
      <c r="A220" s="13" t="s">
        <v>671</v>
      </c>
      <c r="B220" s="13" t="s">
        <v>672</v>
      </c>
      <c r="C220" s="94">
        <v>51.569181649999997</v>
      </c>
      <c r="D220" s="108">
        <v>188</v>
      </c>
      <c r="F220" s="99">
        <f t="shared" si="4"/>
        <v>4.4490113078624043E-2</v>
      </c>
      <c r="G220" s="99">
        <f t="shared" si="5"/>
        <v>4.0666234047155525E-2</v>
      </c>
    </row>
    <row r="221" spans="1:7" x14ac:dyDescent="0.35">
      <c r="A221" s="13" t="s">
        <v>673</v>
      </c>
      <c r="B221" s="13" t="s">
        <v>674</v>
      </c>
      <c r="C221" s="94">
        <v>24.212359240000001</v>
      </c>
      <c r="D221" s="108">
        <v>142</v>
      </c>
      <c r="F221" s="99">
        <f t="shared" si="4"/>
        <v>2.0888650275641282E-2</v>
      </c>
      <c r="G221" s="99">
        <f t="shared" si="5"/>
        <v>3.071598529093662E-2</v>
      </c>
    </row>
    <row r="222" spans="1:7" x14ac:dyDescent="0.35">
      <c r="A222" s="13" t="s">
        <v>675</v>
      </c>
      <c r="B222" s="13" t="s">
        <v>676</v>
      </c>
      <c r="C222" s="94">
        <v>35.686708750000001</v>
      </c>
      <c r="D222" s="108">
        <v>172</v>
      </c>
      <c r="F222" s="99">
        <f t="shared" si="4"/>
        <v>3.0787878668837133E-2</v>
      </c>
      <c r="G222" s="99">
        <f t="shared" si="5"/>
        <v>3.7205277958035909E-2</v>
      </c>
    </row>
    <row r="223" spans="1:7" x14ac:dyDescent="0.35">
      <c r="A223" s="13" t="s">
        <v>677</v>
      </c>
      <c r="B223" s="13" t="s">
        <v>678</v>
      </c>
      <c r="C223" s="94">
        <v>15.073280159999999</v>
      </c>
      <c r="D223" s="108">
        <v>96</v>
      </c>
      <c r="F223" s="99">
        <f t="shared" si="4"/>
        <v>1.3004122177769334E-2</v>
      </c>
      <c r="G223" s="99">
        <f t="shared" si="5"/>
        <v>2.0765736534717714E-2</v>
      </c>
    </row>
    <row r="224" spans="1:7" x14ac:dyDescent="0.35">
      <c r="A224" s="13" t="s">
        <v>679</v>
      </c>
      <c r="B224" s="13" t="s">
        <v>680</v>
      </c>
      <c r="C224" s="94">
        <v>4.9493160600000001</v>
      </c>
      <c r="D224" s="108">
        <v>26</v>
      </c>
      <c r="F224" s="99">
        <f t="shared" si="4"/>
        <v>4.2699074161331018E-3</v>
      </c>
      <c r="G224" s="99">
        <f t="shared" si="5"/>
        <v>5.6240536448193814E-3</v>
      </c>
    </row>
    <row r="225" spans="1:7" x14ac:dyDescent="0.35">
      <c r="A225" s="13" t="s">
        <v>681</v>
      </c>
      <c r="B225" s="13" t="s">
        <v>682</v>
      </c>
      <c r="C225" s="94">
        <v>2.8089226799999998</v>
      </c>
      <c r="D225" s="108">
        <v>14</v>
      </c>
      <c r="F225" s="99">
        <f t="shared" si="4"/>
        <v>2.4233327670483153E-3</v>
      </c>
      <c r="G225" s="99">
        <f t="shared" si="5"/>
        <v>3.0283365779796667E-3</v>
      </c>
    </row>
    <row r="226" spans="1:7" x14ac:dyDescent="0.35">
      <c r="A226" s="13" t="s">
        <v>683</v>
      </c>
      <c r="B226" s="13" t="s">
        <v>684</v>
      </c>
      <c r="C226" s="94">
        <v>0</v>
      </c>
      <c r="D226" s="108">
        <v>0</v>
      </c>
      <c r="F226" s="99">
        <f t="shared" si="4"/>
        <v>0</v>
      </c>
      <c r="G226" s="99">
        <f t="shared" si="5"/>
        <v>0</v>
      </c>
    </row>
    <row r="227" spans="1:7" x14ac:dyDescent="0.35">
      <c r="A227" s="13" t="s">
        <v>685</v>
      </c>
      <c r="B227" s="38" t="s">
        <v>96</v>
      </c>
      <c r="C227" s="94">
        <f>SUM(C219:C226)</f>
        <v>1159.1155445900001</v>
      </c>
      <c r="D227" s="108">
        <f>SUM(D219:D226)</f>
        <v>4623</v>
      </c>
      <c r="F227" s="91">
        <f>SUM(F219:F226)</f>
        <v>0.99999999999999989</v>
      </c>
      <c r="G227" s="91">
        <f>SUM(G219:G226)</f>
        <v>1</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0.20699999999999999</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1019.84031013</v>
      </c>
      <c r="D241" s="108">
        <v>3943</v>
      </c>
      <c r="F241" s="99">
        <f>IF($C$249=0,"",IF(C241="[Mark as ND1 if not relevant]","",C241/$C$249))</f>
        <v>0.87984352801578203</v>
      </c>
      <c r="G241" s="99">
        <f>IF($D$249=0,"",IF(D241="[Mark as ND1 if not relevant]","",D241/$D$249))</f>
        <v>0.8529093662124162</v>
      </c>
    </row>
    <row r="242" spans="1:7" x14ac:dyDescent="0.35">
      <c r="A242" s="13" t="s">
        <v>704</v>
      </c>
      <c r="B242" s="13" t="s">
        <v>672</v>
      </c>
      <c r="C242" s="94">
        <v>54.168141609999999</v>
      </c>
      <c r="D242" s="108">
        <v>176</v>
      </c>
      <c r="F242" s="99">
        <f t="shared" ref="F242:F248" si="6">IF($C$249=0,"",IF(C242="[Mark as ND1 if not relevant]","",C242/$C$249))</f>
        <v>4.6732305388208946E-2</v>
      </c>
      <c r="G242" s="99">
        <f t="shared" ref="G242:G248" si="7">IF($D$249=0,"",IF(D242="[Mark as ND1 if not relevant]","",D242/$D$249))</f>
        <v>3.8070516980315813E-2</v>
      </c>
    </row>
    <row r="243" spans="1:7" x14ac:dyDescent="0.35">
      <c r="A243" s="13" t="s">
        <v>705</v>
      </c>
      <c r="B243" s="13" t="s">
        <v>674</v>
      </c>
      <c r="C243" s="94">
        <v>19.535457510000001</v>
      </c>
      <c r="D243" s="108">
        <v>143</v>
      </c>
      <c r="F243" s="99">
        <f t="shared" si="6"/>
        <v>1.6853761992217994E-2</v>
      </c>
      <c r="G243" s="99">
        <f t="shared" si="7"/>
        <v>3.0932295046506596E-2</v>
      </c>
    </row>
    <row r="244" spans="1:7" x14ac:dyDescent="0.35">
      <c r="A244" s="13" t="s">
        <v>706</v>
      </c>
      <c r="B244" s="13" t="s">
        <v>676</v>
      </c>
      <c r="C244" s="94">
        <v>30.472426290000001</v>
      </c>
      <c r="D244" s="108">
        <v>144</v>
      </c>
      <c r="F244" s="99">
        <f t="shared" si="6"/>
        <v>2.6289377648523082E-2</v>
      </c>
      <c r="G244" s="99">
        <f t="shared" si="7"/>
        <v>3.1148604802076575E-2</v>
      </c>
    </row>
    <row r="245" spans="1:7" x14ac:dyDescent="0.35">
      <c r="A245" s="13" t="s">
        <v>707</v>
      </c>
      <c r="B245" s="13" t="s">
        <v>678</v>
      </c>
      <c r="C245" s="94">
        <v>19.793134779999999</v>
      </c>
      <c r="D245" s="108">
        <v>130</v>
      </c>
      <c r="F245" s="99">
        <f t="shared" si="6"/>
        <v>1.7076067068879822E-2</v>
      </c>
      <c r="G245" s="99">
        <f t="shared" si="7"/>
        <v>2.8120268224096908E-2</v>
      </c>
    </row>
    <row r="246" spans="1:7" x14ac:dyDescent="0.35">
      <c r="A246" s="13" t="s">
        <v>708</v>
      </c>
      <c r="B246" s="13" t="s">
        <v>680</v>
      </c>
      <c r="C246" s="94">
        <v>8.35147145</v>
      </c>
      <c r="D246" s="108">
        <v>50</v>
      </c>
      <c r="F246" s="99">
        <f t="shared" si="6"/>
        <v>7.2050379179015031E-3</v>
      </c>
      <c r="G246" s="99">
        <f t="shared" si="7"/>
        <v>1.0815487778498811E-2</v>
      </c>
    </row>
    <row r="247" spans="1:7" x14ac:dyDescent="0.35">
      <c r="A247" s="13" t="s">
        <v>709</v>
      </c>
      <c r="B247" s="13" t="s">
        <v>682</v>
      </c>
      <c r="C247" s="94">
        <v>4.8035146400000004</v>
      </c>
      <c r="D247" s="108">
        <v>25</v>
      </c>
      <c r="F247" s="99">
        <f t="shared" si="6"/>
        <v>4.1441206292329473E-3</v>
      </c>
      <c r="G247" s="99">
        <f t="shared" si="7"/>
        <v>5.4077438892494055E-3</v>
      </c>
    </row>
    <row r="248" spans="1:7" x14ac:dyDescent="0.35">
      <c r="A248" s="13" t="s">
        <v>710</v>
      </c>
      <c r="B248" s="13" t="s">
        <v>684</v>
      </c>
      <c r="C248" s="94">
        <v>2.1510881799999999</v>
      </c>
      <c r="D248" s="108">
        <v>12</v>
      </c>
      <c r="F248" s="99">
        <f t="shared" si="6"/>
        <v>1.8558013392537831E-3</v>
      </c>
      <c r="G248" s="99">
        <f t="shared" si="7"/>
        <v>2.5957170668397143E-3</v>
      </c>
    </row>
    <row r="249" spans="1:7" x14ac:dyDescent="0.35">
      <c r="A249" s="13" t="s">
        <v>711</v>
      </c>
      <c r="B249" s="38" t="s">
        <v>96</v>
      </c>
      <c r="C249" s="94">
        <f>SUM(C241:C248)</f>
        <v>1159.1155445899999</v>
      </c>
      <c r="D249" s="108">
        <f>SUM(D241:D248)</f>
        <v>4623</v>
      </c>
      <c r="F249" s="91">
        <f>SUM(F241:F248)</f>
        <v>1.0000000000000002</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0.98009999999999997</v>
      </c>
      <c r="E260" s="84"/>
      <c r="F260" s="84"/>
      <c r="G260" s="84"/>
    </row>
    <row r="261" spans="1:14" x14ac:dyDescent="0.35">
      <c r="A261" s="13" t="s">
        <v>724</v>
      </c>
      <c r="B261" s="13" t="s">
        <v>725</v>
      </c>
      <c r="C261" s="91">
        <v>3.8899999999999998E-3</v>
      </c>
      <c r="E261" s="84"/>
      <c r="F261" s="84"/>
    </row>
    <row r="262" spans="1:14" x14ac:dyDescent="0.35">
      <c r="A262" s="13" t="s">
        <v>726</v>
      </c>
      <c r="B262" s="13" t="s">
        <v>727</v>
      </c>
      <c r="C262" s="91">
        <v>2.81E-3</v>
      </c>
      <c r="E262" s="84"/>
      <c r="F262" s="84"/>
    </row>
    <row r="263" spans="1:14" x14ac:dyDescent="0.35">
      <c r="A263" s="13" t="s">
        <v>728</v>
      </c>
      <c r="B263" s="13" t="s">
        <v>1324</v>
      </c>
      <c r="C263" s="91">
        <v>1.2109999999999999E-2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1.08E-3</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0.73924999999999996</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73" zoomScaleNormal="40" workbookViewId="0">
      <selection activeCell="C1" sqref="C1"/>
    </sheetView>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13" t="s">
        <v>1750</v>
      </c>
    </row>
    <row r="7" spans="1:3" ht="58" x14ac:dyDescent="0.35">
      <c r="A7" s="1" t="s">
        <v>772</v>
      </c>
      <c r="B7" s="26" t="s">
        <v>773</v>
      </c>
      <c r="C7" s="13" t="s">
        <v>1751</v>
      </c>
    </row>
    <row r="8" spans="1:3" ht="29" x14ac:dyDescent="0.35">
      <c r="A8" s="1" t="s">
        <v>774</v>
      </c>
      <c r="B8" s="26" t="s">
        <v>775</v>
      </c>
      <c r="C8" s="13" t="s">
        <v>1752</v>
      </c>
    </row>
    <row r="9" spans="1:3" x14ac:dyDescent="0.35">
      <c r="A9" s="1" t="s">
        <v>776</v>
      </c>
      <c r="B9" s="26" t="s">
        <v>777</v>
      </c>
      <c r="C9" s="13" t="s">
        <v>1753</v>
      </c>
    </row>
    <row r="10" spans="1:3" ht="44.25" customHeight="1" x14ac:dyDescent="0.35">
      <c r="A10" s="1" t="s">
        <v>778</v>
      </c>
      <c r="B10" s="26" t="s">
        <v>993</v>
      </c>
      <c r="C10" s="13" t="s">
        <v>1754</v>
      </c>
    </row>
    <row r="11" spans="1:3" ht="54.75" customHeight="1" x14ac:dyDescent="0.35">
      <c r="A11" s="1" t="s">
        <v>779</v>
      </c>
      <c r="B11" s="26" t="s">
        <v>780</v>
      </c>
      <c r="C11" s="13" t="s">
        <v>1755</v>
      </c>
    </row>
    <row r="12" spans="1:3" ht="29" x14ac:dyDescent="0.35">
      <c r="A12" s="1" t="s">
        <v>781</v>
      </c>
      <c r="B12" s="26" t="s">
        <v>782</v>
      </c>
      <c r="C12" s="13" t="s">
        <v>1756</v>
      </c>
    </row>
    <row r="13" spans="1:3" ht="58" x14ac:dyDescent="0.35">
      <c r="A13" s="1" t="s">
        <v>783</v>
      </c>
      <c r="B13" s="26" t="s">
        <v>784</v>
      </c>
      <c r="C13" s="13" t="s">
        <v>1757</v>
      </c>
    </row>
    <row r="14" spans="1:3" ht="72.5" x14ac:dyDescent="0.35">
      <c r="A14" s="1" t="s">
        <v>785</v>
      </c>
      <c r="B14" s="26" t="s">
        <v>786</v>
      </c>
      <c r="C14" s="13" t="s">
        <v>1758</v>
      </c>
    </row>
    <row r="15" spans="1:3" x14ac:dyDescent="0.35">
      <c r="A15" s="1" t="s">
        <v>787</v>
      </c>
      <c r="B15" s="26" t="s">
        <v>788</v>
      </c>
      <c r="C15" s="13" t="s">
        <v>1759</v>
      </c>
    </row>
    <row r="16" spans="1:3" ht="232" x14ac:dyDescent="0.35">
      <c r="A16" s="1" t="s">
        <v>789</v>
      </c>
      <c r="B16" s="30" t="s">
        <v>790</v>
      </c>
      <c r="C16" s="13" t="s">
        <v>1760</v>
      </c>
    </row>
    <row r="17" spans="1:3" ht="30" customHeight="1" x14ac:dyDescent="0.35">
      <c r="A17" s="1" t="s">
        <v>791</v>
      </c>
      <c r="B17" s="30" t="s">
        <v>792</v>
      </c>
      <c r="C17" s="13" t="s">
        <v>1761</v>
      </c>
    </row>
    <row r="18" spans="1:3" ht="29" x14ac:dyDescent="0.35">
      <c r="A18" s="1" t="s">
        <v>793</v>
      </c>
      <c r="B18" s="30" t="s">
        <v>794</v>
      </c>
      <c r="C18" s="13" t="s">
        <v>1762</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2" t="s">
        <v>1575</v>
      </c>
      <c r="I5" s="323"/>
      <c r="J5" s="116"/>
      <c r="K5" s="116"/>
      <c r="L5" s="116"/>
      <c r="M5" s="116"/>
      <c r="N5" s="116"/>
      <c r="O5" s="116"/>
      <c r="P5" s="116"/>
    </row>
    <row r="6" spans="1:16" x14ac:dyDescent="0.35">
      <c r="A6" s="116"/>
      <c r="B6" s="122" t="s">
        <v>1576</v>
      </c>
      <c r="C6" s="116" t="s">
        <v>1743</v>
      </c>
      <c r="D6" s="116"/>
      <c r="E6" s="123"/>
      <c r="F6" s="116"/>
      <c r="G6" s="116"/>
      <c r="H6" s="322"/>
      <c r="I6" s="323"/>
      <c r="J6" s="116"/>
      <c r="K6" s="116"/>
      <c r="L6" s="116"/>
      <c r="M6" s="116"/>
      <c r="N6" s="116"/>
      <c r="O6" s="116"/>
      <c r="P6" s="116"/>
    </row>
    <row r="7" spans="1:16" ht="15" thickBot="1" x14ac:dyDescent="0.4">
      <c r="A7" s="116"/>
      <c r="B7" s="122" t="s">
        <v>1577</v>
      </c>
      <c r="C7" s="116" t="s">
        <v>1744</v>
      </c>
      <c r="D7" s="116"/>
      <c r="E7" s="123"/>
      <c r="F7" s="116"/>
      <c r="G7" s="116"/>
      <c r="H7" s="324"/>
      <c r="I7" s="325"/>
      <c r="J7" s="116"/>
      <c r="K7" s="116"/>
      <c r="L7" s="116"/>
      <c r="M7" s="116"/>
      <c r="N7" s="116"/>
      <c r="O7" s="116"/>
      <c r="P7" s="116"/>
    </row>
    <row r="8" spans="1:16" ht="15" thickBot="1" x14ac:dyDescent="0.4">
      <c r="A8" s="116"/>
      <c r="B8" s="124" t="s">
        <v>1578</v>
      </c>
      <c r="C8" s="326">
        <v>45838</v>
      </c>
      <c r="D8" s="327"/>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1745</v>
      </c>
      <c r="D11" s="120"/>
      <c r="E11" s="121"/>
      <c r="F11" s="116"/>
      <c r="G11" s="116"/>
      <c r="H11" s="116"/>
      <c r="I11" s="116"/>
      <c r="J11" s="116"/>
      <c r="K11" s="116"/>
      <c r="L11" s="116"/>
      <c r="M11" s="116"/>
      <c r="N11" s="116"/>
      <c r="O11" s="116"/>
      <c r="P11" s="116"/>
    </row>
    <row r="12" spans="1:16" x14ac:dyDescent="0.35">
      <c r="A12" s="116"/>
      <c r="B12" s="122" t="s">
        <v>1582</v>
      </c>
      <c r="C12" s="116" t="s">
        <v>1763</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1746</v>
      </c>
      <c r="C19" s="140">
        <v>300</v>
      </c>
      <c r="D19" s="141" t="s">
        <v>161</v>
      </c>
      <c r="E19" s="142">
        <v>44880</v>
      </c>
      <c r="F19" s="142">
        <v>46706</v>
      </c>
      <c r="G19" s="143">
        <v>3.2500000000000001E-2</v>
      </c>
      <c r="H19" s="144" t="s">
        <v>1747</v>
      </c>
      <c r="I19" s="116"/>
      <c r="J19" s="116"/>
      <c r="K19" s="116"/>
      <c r="L19" s="116"/>
      <c r="M19" s="116"/>
      <c r="N19" s="116"/>
      <c r="O19" s="116"/>
      <c r="P19" s="116"/>
    </row>
    <row r="20" spans="1:16" x14ac:dyDescent="0.35">
      <c r="A20" s="116"/>
      <c r="B20" s="139" t="s">
        <v>1748</v>
      </c>
      <c r="C20" s="140">
        <v>300</v>
      </c>
      <c r="D20" s="141" t="s">
        <v>161</v>
      </c>
      <c r="E20" s="142">
        <v>45000</v>
      </c>
      <c r="F20" s="142">
        <v>47011</v>
      </c>
      <c r="G20" s="143">
        <v>3.6249999999999998E-2</v>
      </c>
      <c r="H20" s="144" t="s">
        <v>1747</v>
      </c>
      <c r="I20" s="116"/>
      <c r="J20" s="116"/>
      <c r="K20" s="116"/>
      <c r="L20" s="116"/>
      <c r="M20" s="116"/>
      <c r="N20" s="116"/>
      <c r="O20" s="116"/>
      <c r="P20" s="116"/>
    </row>
    <row r="21" spans="1:16" x14ac:dyDescent="0.35">
      <c r="A21" s="116"/>
      <c r="B21" s="139" t="s">
        <v>1749</v>
      </c>
      <c r="C21" s="140">
        <v>300</v>
      </c>
      <c r="D21" s="141" t="s">
        <v>161</v>
      </c>
      <c r="E21" s="142">
        <v>45392</v>
      </c>
      <c r="F21" s="142">
        <v>47218</v>
      </c>
      <c r="G21" s="143">
        <v>3.125E-2</v>
      </c>
      <c r="H21" s="144" t="s">
        <v>1747</v>
      </c>
      <c r="I21" s="116"/>
      <c r="J21" s="116"/>
      <c r="K21" s="116"/>
      <c r="L21" s="116"/>
      <c r="M21" s="116"/>
      <c r="N21" s="116"/>
      <c r="O21" s="116"/>
      <c r="P21" s="116"/>
    </row>
    <row r="22" spans="1:16" x14ac:dyDescent="0.35">
      <c r="A22" s="116"/>
      <c r="B22" s="139"/>
      <c r="C22" s="140"/>
      <c r="D22" s="141"/>
      <c r="E22" s="142"/>
      <c r="F22" s="142"/>
      <c r="G22" s="143"/>
      <c r="H22" s="144"/>
      <c r="I22" s="116"/>
      <c r="J22" s="116"/>
      <c r="K22" s="116"/>
      <c r="L22" s="116"/>
      <c r="M22" s="116"/>
      <c r="N22" s="116"/>
      <c r="O22" s="116"/>
      <c r="P22" s="116"/>
    </row>
    <row r="23" spans="1:16" x14ac:dyDescent="0.35">
      <c r="A23" s="116"/>
      <c r="B23" s="139"/>
      <c r="C23" s="140"/>
      <c r="D23" s="141"/>
      <c r="E23" s="142"/>
      <c r="F23" s="142"/>
      <c r="G23" s="143"/>
      <c r="H23" s="144"/>
      <c r="I23" s="116"/>
      <c r="J23" s="116"/>
      <c r="K23" s="116"/>
      <c r="L23" s="116"/>
      <c r="M23" s="116"/>
      <c r="N23" s="116"/>
      <c r="O23" s="116"/>
      <c r="P23" s="116"/>
    </row>
    <row r="24" spans="1:16" x14ac:dyDescent="0.35">
      <c r="A24" s="116"/>
      <c r="B24" s="139"/>
      <c r="C24" s="140"/>
      <c r="D24" s="141"/>
      <c r="E24" s="142"/>
      <c r="F24" s="142"/>
      <c r="G24" s="143"/>
      <c r="H24" s="144"/>
      <c r="I24" s="116"/>
      <c r="J24" s="116"/>
      <c r="K24" s="116"/>
      <c r="L24" s="116"/>
      <c r="M24" s="116"/>
      <c r="N24" s="116"/>
      <c r="O24" s="116"/>
      <c r="P24" s="116"/>
    </row>
    <row r="25" spans="1:16" x14ac:dyDescent="0.35">
      <c r="A25" s="116"/>
      <c r="B25" s="139"/>
      <c r="C25" s="140"/>
      <c r="D25" s="141"/>
      <c r="E25" s="142"/>
      <c r="F25" s="142"/>
      <c r="G25" s="143"/>
      <c r="H25" s="144"/>
      <c r="I25" s="116"/>
      <c r="J25" s="116"/>
      <c r="K25" s="116"/>
      <c r="L25" s="116"/>
      <c r="M25" s="116"/>
      <c r="N25" s="116"/>
      <c r="O25" s="116"/>
      <c r="P25" s="116"/>
    </row>
    <row r="26" spans="1:16" x14ac:dyDescent="0.35">
      <c r="A26" s="116"/>
      <c r="B26" s="139"/>
      <c r="C26" s="140"/>
      <c r="D26" s="141"/>
      <c r="E26" s="142"/>
      <c r="F26" s="142"/>
      <c r="G26" s="143"/>
      <c r="H26" s="144"/>
      <c r="I26" s="116"/>
      <c r="J26" s="116"/>
      <c r="K26" s="116"/>
      <c r="L26" s="116"/>
      <c r="M26" s="116"/>
      <c r="N26" s="116"/>
      <c r="O26" s="116"/>
      <c r="P26" s="116"/>
    </row>
    <row r="27" spans="1:16" x14ac:dyDescent="0.35">
      <c r="A27" s="116"/>
      <c r="B27" s="139"/>
      <c r="C27" s="140"/>
      <c r="D27" s="141"/>
      <c r="E27" s="142"/>
      <c r="F27" s="142"/>
      <c r="G27" s="143"/>
      <c r="H27" s="144"/>
      <c r="I27" s="116"/>
      <c r="J27" s="116"/>
      <c r="K27" s="116"/>
      <c r="L27" s="116"/>
      <c r="M27" s="116"/>
      <c r="N27" s="116"/>
      <c r="O27" s="116"/>
      <c r="P27" s="116"/>
    </row>
    <row r="28" spans="1:16" ht="15" thickBot="1" x14ac:dyDescent="0.4">
      <c r="A28" s="116"/>
      <c r="B28" s="145"/>
      <c r="C28" s="146"/>
      <c r="D28" s="147"/>
      <c r="E28" s="148"/>
      <c r="F28" s="148"/>
      <c r="G28" s="149"/>
      <c r="H28" s="150"/>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900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2022</v>
      </c>
      <c r="D35" s="160">
        <v>2023</v>
      </c>
      <c r="E35" s="160">
        <v>2024</v>
      </c>
      <c r="F35" s="160">
        <v>2025</v>
      </c>
      <c r="G35" s="160">
        <v>2026</v>
      </c>
      <c r="H35" s="160">
        <v>2027</v>
      </c>
      <c r="I35" s="160">
        <v>2028</v>
      </c>
      <c r="J35" s="160">
        <v>2029</v>
      </c>
      <c r="K35" s="160">
        <v>2030</v>
      </c>
      <c r="L35" s="160">
        <v>2031</v>
      </c>
      <c r="M35" s="161" t="s">
        <v>1739</v>
      </c>
      <c r="N35" s="162" t="s">
        <v>1597</v>
      </c>
      <c r="O35" s="116"/>
      <c r="P35" s="116"/>
    </row>
    <row r="36" spans="1:16" ht="15" thickBot="1" x14ac:dyDescent="0.4">
      <c r="A36" s="116"/>
      <c r="B36" s="145" t="s">
        <v>96</v>
      </c>
      <c r="C36" s="146"/>
      <c r="D36" s="146"/>
      <c r="E36" s="163"/>
      <c r="F36" s="163"/>
      <c r="G36" s="163"/>
      <c r="H36" s="163">
        <v>300</v>
      </c>
      <c r="I36" s="163">
        <v>300</v>
      </c>
      <c r="J36" s="163">
        <v>300</v>
      </c>
      <c r="K36" s="163"/>
      <c r="L36" s="163"/>
      <c r="M36" s="164"/>
      <c r="N36" s="165">
        <f>+SUM(C36:M36)</f>
        <v>900</v>
      </c>
      <c r="O36" s="116"/>
      <c r="P36" s="116"/>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1159.116</v>
      </c>
      <c r="D41" s="175">
        <v>1</v>
      </c>
      <c r="E41" s="116"/>
      <c r="F41" s="173" t="s">
        <v>1209</v>
      </c>
      <c r="G41" s="116"/>
      <c r="H41" s="174"/>
      <c r="I41" s="176">
        <v>4623</v>
      </c>
      <c r="J41" s="166"/>
      <c r="K41" s="166"/>
      <c r="L41" s="166"/>
      <c r="M41" s="166"/>
      <c r="N41" s="166"/>
      <c r="O41" s="166"/>
      <c r="P41" s="166"/>
    </row>
    <row r="42" spans="1:16" x14ac:dyDescent="0.35">
      <c r="A42" s="166"/>
      <c r="B42" s="173" t="s">
        <v>1604</v>
      </c>
      <c r="C42" s="174">
        <v>0</v>
      </c>
      <c r="D42" s="175">
        <v>0</v>
      </c>
      <c r="E42" s="116"/>
      <c r="F42" s="173" t="s">
        <v>1605</v>
      </c>
      <c r="G42" s="116"/>
      <c r="H42" s="174"/>
      <c r="I42" s="176">
        <v>3596</v>
      </c>
      <c r="J42" s="166"/>
      <c r="K42" s="166"/>
      <c r="L42" s="166"/>
      <c r="M42" s="166"/>
      <c r="N42" s="166"/>
      <c r="O42" s="166"/>
      <c r="P42" s="166"/>
    </row>
    <row r="43" spans="1:16" x14ac:dyDescent="0.35">
      <c r="A43" s="166"/>
      <c r="B43" s="156" t="s">
        <v>94</v>
      </c>
      <c r="C43" s="177">
        <v>0</v>
      </c>
      <c r="D43" s="178">
        <v>0</v>
      </c>
      <c r="E43" s="116"/>
      <c r="F43" s="173" t="s">
        <v>1606</v>
      </c>
      <c r="G43" s="116"/>
      <c r="H43" s="174"/>
      <c r="I43" s="176">
        <v>3315</v>
      </c>
      <c r="J43" s="166"/>
      <c r="K43" s="166"/>
      <c r="L43" s="166"/>
      <c r="M43" s="166"/>
      <c r="N43" s="166"/>
      <c r="O43" s="166"/>
      <c r="P43" s="166"/>
    </row>
    <row r="44" spans="1:16" ht="15" thickBot="1" x14ac:dyDescent="0.4">
      <c r="A44" s="166"/>
      <c r="B44" s="122" t="s">
        <v>1607</v>
      </c>
      <c r="C44" s="174">
        <v>1158.444</v>
      </c>
      <c r="D44" s="175">
        <v>0.99941999999999998</v>
      </c>
      <c r="E44" s="116"/>
      <c r="F44" s="179" t="s">
        <v>1608</v>
      </c>
      <c r="G44" s="130"/>
      <c r="H44" s="180"/>
      <c r="I44" s="158">
        <v>250728</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1159.116</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13.932</v>
      </c>
      <c r="I53" s="199">
        <v>1.2019999999999999E-2</v>
      </c>
      <c r="J53" s="166"/>
      <c r="K53" s="186"/>
      <c r="L53" s="186"/>
      <c r="M53" s="192"/>
      <c r="N53" s="193"/>
      <c r="O53" s="194"/>
      <c r="P53" s="195"/>
    </row>
    <row r="54" spans="1:16" x14ac:dyDescent="0.35">
      <c r="A54" s="166"/>
      <c r="B54" s="200" t="s">
        <v>1618</v>
      </c>
      <c r="C54" s="174">
        <v>36.32</v>
      </c>
      <c r="D54" s="201">
        <v>3.1329999999999997E-2</v>
      </c>
      <c r="E54" s="166"/>
      <c r="F54" s="122" t="s">
        <v>1619</v>
      </c>
      <c r="G54" s="174"/>
      <c r="H54" s="174">
        <v>102.005</v>
      </c>
      <c r="I54" s="199">
        <v>8.7999999999999995E-2</v>
      </c>
      <c r="J54" s="166"/>
      <c r="K54" s="186"/>
      <c r="L54" s="186"/>
      <c r="M54" s="192"/>
      <c r="N54" s="193"/>
      <c r="O54" s="194"/>
      <c r="P54" s="195"/>
    </row>
    <row r="55" spans="1:16" x14ac:dyDescent="0.35">
      <c r="A55" s="166"/>
      <c r="B55" s="200" t="s">
        <v>1620</v>
      </c>
      <c r="C55" s="174">
        <v>1.6E-2</v>
      </c>
      <c r="D55" s="201">
        <v>1.0000000000000001E-5</v>
      </c>
      <c r="E55" s="166"/>
      <c r="F55" s="122" t="s">
        <v>1621</v>
      </c>
      <c r="G55" s="174"/>
      <c r="H55" s="174">
        <v>1043.1780000000001</v>
      </c>
      <c r="I55" s="199">
        <v>0.89998</v>
      </c>
      <c r="J55" s="166"/>
      <c r="K55" s="186"/>
      <c r="L55" s="186"/>
      <c r="M55" s="192"/>
      <c r="N55" s="193"/>
      <c r="O55" s="194"/>
      <c r="P55" s="195"/>
    </row>
    <row r="56" spans="1:16" x14ac:dyDescent="0.35">
      <c r="A56" s="166"/>
      <c r="B56" s="200" t="s">
        <v>1622</v>
      </c>
      <c r="C56" s="174">
        <v>0.253</v>
      </c>
      <c r="D56" s="201">
        <v>2.2000000000000001E-4</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c r="D58" s="201"/>
      <c r="E58" s="166"/>
      <c r="F58" s="122" t="s">
        <v>1626</v>
      </c>
      <c r="G58" s="174"/>
      <c r="H58" s="174">
        <v>0</v>
      </c>
      <c r="I58" s="199" t="s">
        <v>1601</v>
      </c>
      <c r="J58" s="166"/>
      <c r="K58" s="186"/>
      <c r="L58" s="186"/>
      <c r="M58" s="204"/>
      <c r="N58" s="193"/>
      <c r="O58" s="194"/>
      <c r="P58" s="195"/>
    </row>
    <row r="59" spans="1:16" x14ac:dyDescent="0.35">
      <c r="A59" s="166"/>
      <c r="B59" s="200" t="s">
        <v>1627</v>
      </c>
      <c r="C59" s="174">
        <v>14.84</v>
      </c>
      <c r="D59" s="201">
        <v>1.2800000000000001E-2</v>
      </c>
      <c r="E59" s="166"/>
      <c r="F59" s="156"/>
      <c r="G59" s="177"/>
      <c r="H59" s="177"/>
      <c r="I59" s="178"/>
      <c r="J59" s="166"/>
      <c r="K59" s="186"/>
      <c r="L59" s="187"/>
      <c r="M59" s="182"/>
      <c r="N59" s="193"/>
      <c r="O59" s="194"/>
      <c r="P59" s="195"/>
    </row>
    <row r="60" spans="1:16" ht="15" thickBot="1" x14ac:dyDescent="0.4">
      <c r="A60" s="166"/>
      <c r="B60" s="200" t="s">
        <v>1628</v>
      </c>
      <c r="C60" s="174">
        <v>0.61</v>
      </c>
      <c r="D60" s="201">
        <v>5.2999999999999998E-4</v>
      </c>
      <c r="E60" s="166"/>
      <c r="F60" s="124" t="s">
        <v>1597</v>
      </c>
      <c r="G60" s="180"/>
      <c r="H60" s="180">
        <f>SUM(H53:H58)</f>
        <v>1159.115</v>
      </c>
      <c r="I60" s="205">
        <f>SUM(I53:I58)</f>
        <v>1</v>
      </c>
      <c r="J60" s="166"/>
      <c r="K60" s="186"/>
      <c r="L60" s="187"/>
      <c r="M60" s="182"/>
      <c r="N60" s="193"/>
      <c r="O60" s="194"/>
      <c r="P60" s="195"/>
    </row>
    <row r="61" spans="1:16" x14ac:dyDescent="0.35">
      <c r="A61" s="166"/>
      <c r="B61" s="200" t="s">
        <v>1629</v>
      </c>
      <c r="C61" s="174"/>
      <c r="D61" s="201"/>
      <c r="E61" s="166"/>
      <c r="F61" s="166"/>
      <c r="G61" s="166"/>
      <c r="H61" s="166"/>
      <c r="I61" s="166"/>
      <c r="J61" s="166"/>
      <c r="K61" s="186"/>
      <c r="L61" s="186"/>
      <c r="M61" s="182"/>
      <c r="N61" s="193"/>
      <c r="O61" s="194"/>
      <c r="P61" s="195"/>
    </row>
    <row r="62" spans="1:16" x14ac:dyDescent="0.35">
      <c r="A62" s="166"/>
      <c r="B62" s="200" t="s">
        <v>1630</v>
      </c>
      <c r="C62" s="174"/>
      <c r="D62" s="201"/>
      <c r="E62" s="166"/>
      <c r="F62" s="166"/>
      <c r="G62" s="182"/>
      <c r="H62" s="206"/>
      <c r="I62" s="166"/>
      <c r="J62" s="166"/>
      <c r="K62" s="166"/>
      <c r="L62" s="166"/>
      <c r="M62" s="182"/>
      <c r="N62" s="193"/>
      <c r="O62" s="194"/>
      <c r="P62" s="195"/>
    </row>
    <row r="63" spans="1:16" x14ac:dyDescent="0.35">
      <c r="A63" s="166"/>
      <c r="B63" s="200" t="s">
        <v>1631</v>
      </c>
      <c r="C63" s="174">
        <v>35.264000000000003</v>
      </c>
      <c r="D63" s="201">
        <v>3.0419999999999999E-2</v>
      </c>
      <c r="E63" s="166"/>
      <c r="F63" s="166"/>
      <c r="G63" s="182"/>
      <c r="H63" s="206"/>
      <c r="I63" s="166"/>
      <c r="J63" s="166"/>
      <c r="K63" s="166"/>
      <c r="L63" s="166"/>
      <c r="M63" s="182"/>
      <c r="N63" s="193"/>
      <c r="O63" s="194"/>
      <c r="P63" s="195"/>
    </row>
    <row r="64" spans="1:16" x14ac:dyDescent="0.35">
      <c r="A64" s="166"/>
      <c r="B64" s="200" t="s">
        <v>1632</v>
      </c>
      <c r="C64" s="174"/>
      <c r="D64" s="201"/>
      <c r="E64" s="166"/>
      <c r="F64" s="166"/>
      <c r="G64" s="182"/>
      <c r="H64" s="206"/>
      <c r="I64" s="166"/>
      <c r="J64" s="166"/>
      <c r="K64" s="166"/>
      <c r="L64" s="166"/>
      <c r="M64" s="182"/>
      <c r="N64" s="193"/>
      <c r="O64" s="194"/>
      <c r="P64" s="195"/>
    </row>
    <row r="65" spans="1:16" x14ac:dyDescent="0.35">
      <c r="A65" s="166"/>
      <c r="B65" s="200" t="s">
        <v>1633</v>
      </c>
      <c r="C65" s="174">
        <v>5.71</v>
      </c>
      <c r="D65" s="201">
        <v>4.9300000000000004E-3</v>
      </c>
      <c r="E65" s="166"/>
      <c r="F65" s="166"/>
      <c r="G65" s="182"/>
      <c r="H65" s="207"/>
      <c r="I65" s="166"/>
      <c r="J65" s="166"/>
      <c r="K65" s="166"/>
      <c r="L65" s="166"/>
      <c r="M65" s="204"/>
      <c r="N65" s="193"/>
      <c r="O65" s="194"/>
      <c r="P65" s="195"/>
    </row>
    <row r="66" spans="1:16" x14ac:dyDescent="0.35">
      <c r="A66" s="166"/>
      <c r="B66" s="200" t="s">
        <v>1634</v>
      </c>
      <c r="C66" s="174">
        <v>94.808999999999997</v>
      </c>
      <c r="D66" s="201">
        <v>8.1790000000000002E-2</v>
      </c>
      <c r="E66" s="166"/>
      <c r="F66" s="166"/>
      <c r="G66" s="182"/>
      <c r="H66" s="206"/>
      <c r="I66" s="166"/>
      <c r="J66" s="166"/>
      <c r="K66" s="166"/>
      <c r="L66" s="166"/>
      <c r="M66" s="204"/>
      <c r="N66" s="193"/>
      <c r="O66" s="194"/>
      <c r="P66" s="195"/>
    </row>
    <row r="67" spans="1:16" x14ac:dyDescent="0.35">
      <c r="A67" s="166"/>
      <c r="B67" s="200" t="s">
        <v>1635</v>
      </c>
      <c r="C67" s="174">
        <v>0.8</v>
      </c>
      <c r="D67" s="201">
        <v>6.8999999999999997E-4</v>
      </c>
      <c r="E67" s="166"/>
      <c r="F67" s="166"/>
      <c r="G67" s="182"/>
      <c r="H67" s="208"/>
      <c r="I67" s="209"/>
      <c r="J67" s="166"/>
      <c r="K67" s="166"/>
      <c r="L67" s="182"/>
      <c r="M67" s="204"/>
      <c r="N67" s="193"/>
      <c r="O67" s="194"/>
      <c r="P67" s="195"/>
    </row>
    <row r="68" spans="1:16" x14ac:dyDescent="0.35">
      <c r="A68" s="166"/>
      <c r="B68" s="200" t="s">
        <v>1636</v>
      </c>
      <c r="C68" s="174">
        <v>8.6999999999999994E-2</v>
      </c>
      <c r="D68" s="201">
        <v>8.0000000000000007E-5</v>
      </c>
      <c r="E68" s="166"/>
      <c r="F68" s="182"/>
      <c r="G68" s="182"/>
      <c r="H68" s="208"/>
      <c r="I68" s="209"/>
      <c r="J68" s="166"/>
      <c r="K68" s="166"/>
      <c r="L68" s="166"/>
      <c r="M68" s="204"/>
      <c r="N68" s="193"/>
      <c r="O68" s="194"/>
      <c r="P68" s="195"/>
    </row>
    <row r="69" spans="1:16" x14ac:dyDescent="0.35">
      <c r="A69" s="166"/>
      <c r="B69" s="200" t="s">
        <v>1637</v>
      </c>
      <c r="C69" s="174">
        <v>0.34399999999999997</v>
      </c>
      <c r="D69" s="201">
        <v>2.9999999999999997E-4</v>
      </c>
      <c r="E69" s="166"/>
      <c r="F69" s="166"/>
      <c r="G69" s="182"/>
      <c r="H69" s="208"/>
      <c r="I69" s="209"/>
      <c r="J69" s="166"/>
      <c r="K69" s="166"/>
      <c r="L69" s="182"/>
      <c r="M69" s="204"/>
      <c r="N69" s="193"/>
      <c r="O69" s="194"/>
      <c r="P69" s="195"/>
    </row>
    <row r="70" spans="1:16" x14ac:dyDescent="0.35">
      <c r="A70" s="166"/>
      <c r="B70" s="200" t="s">
        <v>1638</v>
      </c>
      <c r="C70" s="174"/>
      <c r="D70" s="201"/>
      <c r="E70" s="166"/>
      <c r="F70" s="166"/>
      <c r="G70" s="182"/>
      <c r="H70" s="206"/>
      <c r="I70" s="166"/>
      <c r="J70" s="166"/>
      <c r="K70" s="166"/>
      <c r="L70" s="182"/>
      <c r="M70" s="204"/>
      <c r="N70" s="193"/>
      <c r="O70" s="194"/>
      <c r="P70" s="195"/>
    </row>
    <row r="71" spans="1:16" x14ac:dyDescent="0.35">
      <c r="A71" s="166"/>
      <c r="B71" s="200" t="s">
        <v>1639</v>
      </c>
      <c r="C71" s="174">
        <v>846.34400000000005</v>
      </c>
      <c r="D71" s="201">
        <v>0.73016000000000003</v>
      </c>
      <c r="E71" s="166"/>
      <c r="F71" s="166"/>
      <c r="G71" s="182"/>
      <c r="H71" s="208"/>
      <c r="I71" s="166"/>
      <c r="J71" s="166"/>
      <c r="K71" s="166"/>
      <c r="L71" s="166"/>
      <c r="M71" s="204"/>
      <c r="N71" s="193"/>
      <c r="O71" s="194"/>
      <c r="P71" s="195"/>
    </row>
    <row r="72" spans="1:16" ht="15" thickBot="1" x14ac:dyDescent="0.4">
      <c r="A72" s="166"/>
      <c r="B72" s="210" t="s">
        <v>1640</v>
      </c>
      <c r="C72" s="180">
        <v>123.71899999999999</v>
      </c>
      <c r="D72" s="211">
        <v>0.10674</v>
      </c>
      <c r="E72" s="166"/>
      <c r="F72" s="166"/>
      <c r="G72" s="182"/>
      <c r="H72" s="208"/>
      <c r="I72" s="166"/>
      <c r="J72" s="166"/>
      <c r="K72" s="166"/>
      <c r="L72" s="166"/>
      <c r="M72" s="166"/>
      <c r="N72" s="166"/>
      <c r="O72" s="166"/>
      <c r="P72" s="166"/>
    </row>
    <row r="73" spans="1:16" ht="15" thickBot="1" x14ac:dyDescent="0.4">
      <c r="A73" s="166"/>
      <c r="B73" s="124" t="s">
        <v>1597</v>
      </c>
      <c r="C73" s="180">
        <f>SUM(C53:C72)</f>
        <v>1159.116</v>
      </c>
      <c r="D73" s="212">
        <f>SUM(D53:D72)</f>
        <v>1</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1149.2</v>
      </c>
      <c r="D76" s="199">
        <v>0.99145000000000005</v>
      </c>
      <c r="E76" s="166"/>
      <c r="F76" s="122" t="s">
        <v>1644</v>
      </c>
      <c r="G76" s="116"/>
      <c r="H76" s="174">
        <v>1159.116</v>
      </c>
      <c r="I76" s="175">
        <v>1</v>
      </c>
      <c r="J76" s="166"/>
      <c r="K76" s="216"/>
      <c r="L76" s="166"/>
      <c r="M76" s="166"/>
      <c r="N76" s="166"/>
      <c r="O76" s="166"/>
      <c r="P76" s="166"/>
    </row>
    <row r="77" spans="1:16" x14ac:dyDescent="0.35">
      <c r="A77" s="166"/>
      <c r="B77" s="135" t="s">
        <v>1645</v>
      </c>
      <c r="C77" s="177">
        <v>9.9160000000000004</v>
      </c>
      <c r="D77" s="217">
        <v>8.5500000000000003E-3</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1159.116</v>
      </c>
      <c r="D78" s="212">
        <f>SUM(D76:D77)</f>
        <v>1</v>
      </c>
      <c r="E78" s="166"/>
      <c r="F78" s="179" t="s">
        <v>1597</v>
      </c>
      <c r="G78" s="130"/>
      <c r="H78" s="180">
        <f>SUM(H76:H77)</f>
        <v>1159.116</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412.18200000000002</v>
      </c>
      <c r="D82" s="224">
        <v>296.32</v>
      </c>
      <c r="E82" s="224">
        <v>203.05199999999999</v>
      </c>
      <c r="F82" s="224">
        <v>113.262</v>
      </c>
      <c r="G82" s="224">
        <v>51.569000000000003</v>
      </c>
      <c r="H82" s="224">
        <v>24.212</v>
      </c>
      <c r="I82" s="224">
        <v>35.686999999999998</v>
      </c>
      <c r="J82" s="225">
        <v>1136.2840000000001</v>
      </c>
      <c r="K82" s="226">
        <v>22.832000000000001</v>
      </c>
      <c r="L82" s="225">
        <v>1159.116</v>
      </c>
      <c r="M82" s="166"/>
      <c r="N82" s="166"/>
      <c r="O82" s="166"/>
      <c r="P82" s="166"/>
    </row>
    <row r="83" spans="1:16" ht="15" thickBot="1" x14ac:dyDescent="0.4">
      <c r="A83" s="166"/>
      <c r="B83" s="124" t="s">
        <v>1660</v>
      </c>
      <c r="C83" s="227">
        <v>0.35560000000000003</v>
      </c>
      <c r="D83" s="227">
        <v>0.25563999999999998</v>
      </c>
      <c r="E83" s="227">
        <v>0.17518</v>
      </c>
      <c r="F83" s="227">
        <v>9.7710000000000005E-2</v>
      </c>
      <c r="G83" s="227">
        <v>4.4490000000000002E-2</v>
      </c>
      <c r="H83" s="227">
        <v>2.0889999999999999E-2</v>
      </c>
      <c r="I83" s="227">
        <v>3.0790000000000001E-2</v>
      </c>
      <c r="J83" s="228">
        <v>0.98029999999999995</v>
      </c>
      <c r="K83" s="229">
        <v>1.9699999999999999E-2</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35">
      <c r="A86" s="166"/>
      <c r="B86" s="232" t="s">
        <v>1662</v>
      </c>
      <c r="C86" s="233">
        <v>0</v>
      </c>
      <c r="D86" s="233">
        <v>0</v>
      </c>
      <c r="E86" s="233">
        <v>0</v>
      </c>
      <c r="F86" s="233">
        <v>0</v>
      </c>
      <c r="G86" s="233">
        <v>0</v>
      </c>
      <c r="H86" s="233">
        <v>0</v>
      </c>
      <c r="I86" s="233">
        <v>75.316999999999993</v>
      </c>
      <c r="J86" s="233">
        <v>93.384</v>
      </c>
      <c r="K86" s="233">
        <v>92.051000000000002</v>
      </c>
      <c r="L86" s="233">
        <v>61.993000000000002</v>
      </c>
      <c r="M86" s="234">
        <v>836.38</v>
      </c>
      <c r="N86" s="225">
        <f>SUM(C86:M86)</f>
        <v>1159.125</v>
      </c>
      <c r="O86" s="166"/>
      <c r="P86" s="166"/>
    </row>
    <row r="87" spans="1:16" ht="15" thickBot="1" x14ac:dyDescent="0.4">
      <c r="A87" s="166"/>
      <c r="B87" s="124" t="s">
        <v>1660</v>
      </c>
      <c r="C87" s="235">
        <v>0</v>
      </c>
      <c r="D87" s="235">
        <v>0</v>
      </c>
      <c r="E87" s="235">
        <v>0</v>
      </c>
      <c r="F87" s="235">
        <v>0</v>
      </c>
      <c r="G87" s="235">
        <v>0</v>
      </c>
      <c r="H87" s="235">
        <v>0</v>
      </c>
      <c r="I87" s="235">
        <v>6.4979999999999996E-2</v>
      </c>
      <c r="J87" s="235">
        <v>8.0560000000000007E-2</v>
      </c>
      <c r="K87" s="235">
        <v>7.9409999999999994E-2</v>
      </c>
      <c r="L87" s="235">
        <v>5.348E-2</v>
      </c>
      <c r="M87" s="236">
        <v>0.72155999999999998</v>
      </c>
      <c r="N87" s="228">
        <f>SUM(C87:M87)</f>
        <v>0.99998999999999993</v>
      </c>
      <c r="O87" s="166"/>
      <c r="P87" s="166"/>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50.73</v>
      </c>
      <c r="D90" s="174">
        <v>71.881</v>
      </c>
      <c r="E90" s="174">
        <v>82.1</v>
      </c>
      <c r="F90" s="174">
        <v>235.74100000000001</v>
      </c>
      <c r="G90" s="174">
        <v>718.66399999999999</v>
      </c>
      <c r="H90" s="176">
        <f>SUM(C90:G90)</f>
        <v>1159.116</v>
      </c>
      <c r="I90" s="182"/>
      <c r="J90" s="166"/>
      <c r="K90" s="166"/>
      <c r="L90" s="166"/>
      <c r="M90" s="166"/>
      <c r="N90" s="166"/>
      <c r="O90" s="166"/>
      <c r="P90" s="166"/>
    </row>
    <row r="91" spans="1:16" ht="15" thickBot="1" x14ac:dyDescent="0.4">
      <c r="A91" s="166"/>
      <c r="B91" s="124" t="s">
        <v>1660</v>
      </c>
      <c r="C91" s="238">
        <v>4.3770000000000003E-2</v>
      </c>
      <c r="D91" s="238">
        <v>6.2010000000000003E-2</v>
      </c>
      <c r="E91" s="238">
        <v>7.0830000000000004E-2</v>
      </c>
      <c r="F91" s="238">
        <v>0.20338000000000001</v>
      </c>
      <c r="G91" s="238">
        <v>0.62000999999999995</v>
      </c>
      <c r="H91" s="212">
        <f>SUM(C91:G91)</f>
        <v>1</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0.28716000000000003</v>
      </c>
      <c r="D104" s="166"/>
      <c r="E104" s="166"/>
      <c r="F104" s="131" t="s">
        <v>1679</v>
      </c>
      <c r="G104" s="116"/>
      <c r="H104" s="116"/>
      <c r="I104" s="116"/>
      <c r="J104" s="166"/>
      <c r="K104" s="166"/>
      <c r="L104" s="166"/>
      <c r="M104" s="166"/>
      <c r="N104" s="166"/>
      <c r="O104" s="166"/>
      <c r="P104" s="166"/>
    </row>
    <row r="105" spans="1:16" x14ac:dyDescent="0.35">
      <c r="A105" s="166"/>
      <c r="B105" s="173" t="s">
        <v>1680</v>
      </c>
      <c r="C105" s="259">
        <v>0.28791</v>
      </c>
      <c r="D105" s="166"/>
      <c r="E105" s="166"/>
      <c r="F105" s="131" t="s">
        <v>1681</v>
      </c>
      <c r="G105" s="116"/>
      <c r="H105" s="116"/>
      <c r="I105" s="116"/>
      <c r="J105" s="166"/>
      <c r="K105" s="166"/>
      <c r="L105" s="166"/>
      <c r="M105" s="166"/>
      <c r="N105" s="166"/>
      <c r="O105" s="166"/>
      <c r="P105" s="166"/>
    </row>
    <row r="106" spans="1:16" x14ac:dyDescent="0.35">
      <c r="A106" s="166"/>
      <c r="B106" s="173" t="s">
        <v>1682</v>
      </c>
      <c r="C106" s="259">
        <v>0.28270000000000001</v>
      </c>
      <c r="D106" s="166"/>
      <c r="E106" s="166"/>
      <c r="F106" s="131" t="s">
        <v>1679</v>
      </c>
      <c r="G106" s="116"/>
      <c r="H106" s="116"/>
      <c r="I106" s="116"/>
      <c r="J106" s="166"/>
      <c r="K106" s="166"/>
      <c r="L106" s="166"/>
      <c r="M106" s="166"/>
      <c r="N106" s="166"/>
      <c r="O106" s="166"/>
      <c r="P106" s="166"/>
    </row>
    <row r="107" spans="1:16" x14ac:dyDescent="0.35">
      <c r="A107" s="166"/>
      <c r="B107" s="173" t="s">
        <v>1683</v>
      </c>
      <c r="C107" s="258">
        <v>0.20655000000000001</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0.20699999999999999</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6.43</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3.01</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1149.2</v>
      </c>
      <c r="D127" s="286">
        <v>0</v>
      </c>
      <c r="E127" s="285"/>
      <c r="F127" s="286">
        <v>-600</v>
      </c>
      <c r="G127" s="285">
        <v>1149.2</v>
      </c>
      <c r="H127" s="287">
        <v>600</v>
      </c>
      <c r="I127" s="116"/>
      <c r="J127" s="116"/>
      <c r="K127" s="166"/>
      <c r="L127" s="166"/>
      <c r="M127" s="166"/>
      <c r="N127" s="166"/>
      <c r="O127" s="166"/>
      <c r="P127" s="166"/>
    </row>
    <row r="128" spans="1:16" x14ac:dyDescent="0.35">
      <c r="A128" s="166"/>
      <c r="B128" s="288" t="s">
        <v>1645</v>
      </c>
      <c r="C128" s="289">
        <v>9.9160000000000004</v>
      </c>
      <c r="D128" s="290">
        <v>900</v>
      </c>
      <c r="E128" s="289"/>
      <c r="F128" s="290">
        <v>600</v>
      </c>
      <c r="G128" s="289">
        <v>9.9160000000000004</v>
      </c>
      <c r="H128" s="291">
        <v>300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1159.116</v>
      </c>
      <c r="D130" s="297">
        <f t="shared" si="1"/>
        <v>900</v>
      </c>
      <c r="E130" s="296">
        <f t="shared" si="1"/>
        <v>0</v>
      </c>
      <c r="F130" s="297">
        <f t="shared" si="1"/>
        <v>0</v>
      </c>
      <c r="G130" s="296">
        <f t="shared" si="1"/>
        <v>1159.116</v>
      </c>
      <c r="H130" s="298">
        <f t="shared" si="1"/>
        <v>900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36.497</v>
      </c>
      <c r="D135" s="174">
        <v>28.510999999999999</v>
      </c>
      <c r="E135" s="174">
        <v>26.564</v>
      </c>
      <c r="F135" s="174">
        <v>26.475999999999999</v>
      </c>
      <c r="G135" s="174">
        <v>24.762</v>
      </c>
      <c r="H135" s="174">
        <v>22.294</v>
      </c>
      <c r="I135" s="174">
        <v>20.548999999999999</v>
      </c>
      <c r="J135" s="174">
        <v>18.093</v>
      </c>
      <c r="K135" s="174">
        <v>15.69</v>
      </c>
      <c r="L135" s="176">
        <v>13.528</v>
      </c>
      <c r="M135" s="166"/>
      <c r="N135" s="166"/>
      <c r="O135" s="166"/>
      <c r="P135" s="166"/>
    </row>
    <row r="136" spans="1:16" x14ac:dyDescent="0.35">
      <c r="A136" s="166"/>
      <c r="B136" s="215" t="s">
        <v>1715</v>
      </c>
      <c r="C136" s="174">
        <v>-24.242999999999999</v>
      </c>
      <c r="D136" s="174">
        <v>-23.173999999999999</v>
      </c>
      <c r="E136" s="174">
        <v>-20.672999999999998</v>
      </c>
      <c r="F136" s="174">
        <v>-13.055999999999999</v>
      </c>
      <c r="G136" s="174"/>
      <c r="H136" s="174"/>
      <c r="I136" s="174"/>
      <c r="J136" s="174"/>
      <c r="K136" s="174"/>
      <c r="L136" s="176"/>
      <c r="M136" s="166"/>
      <c r="N136" s="166"/>
      <c r="O136" s="166"/>
      <c r="P136" s="166"/>
    </row>
    <row r="137" spans="1:16" ht="15" thickBot="1" x14ac:dyDescent="0.4">
      <c r="A137" s="166"/>
      <c r="B137" s="300" t="s">
        <v>1716</v>
      </c>
      <c r="C137" s="180">
        <f>SUM(C135:C136)</f>
        <v>12.254000000000001</v>
      </c>
      <c r="D137" s="180">
        <f t="shared" ref="D137:L137" si="2">SUM(D135:D136)</f>
        <v>5.3369999999999997</v>
      </c>
      <c r="E137" s="180">
        <f t="shared" si="2"/>
        <v>5.8910000000000018</v>
      </c>
      <c r="F137" s="180">
        <f t="shared" si="2"/>
        <v>13.42</v>
      </c>
      <c r="G137" s="180">
        <f t="shared" si="2"/>
        <v>24.762</v>
      </c>
      <c r="H137" s="180">
        <f t="shared" si="2"/>
        <v>22.294</v>
      </c>
      <c r="I137" s="180">
        <f t="shared" si="2"/>
        <v>20.548999999999999</v>
      </c>
      <c r="J137" s="180">
        <f t="shared" si="2"/>
        <v>18.093</v>
      </c>
      <c r="K137" s="180">
        <f t="shared" si="2"/>
        <v>15.69</v>
      </c>
      <c r="L137" s="158">
        <f t="shared" si="2"/>
        <v>13.528</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 sqref="F2"/>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8" t="s">
        <v>1103</v>
      </c>
      <c r="B1" s="328"/>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1764</v>
      </c>
      <c r="C35" s="13" t="s">
        <v>807</v>
      </c>
      <c r="D35" s="13" t="s">
        <v>1765</v>
      </c>
      <c r="E35" s="13" t="s">
        <v>1725</v>
      </c>
      <c r="F35" s="76"/>
      <c r="G35" s="76"/>
      <c r="H35" s="11"/>
      <c r="L35" s="11"/>
      <c r="M35" s="11"/>
    </row>
    <row r="36" spans="1:13" x14ac:dyDescent="0.35">
      <c r="A36" s="13" t="s">
        <v>1041</v>
      </c>
      <c r="B36" s="29" t="s">
        <v>1726</v>
      </c>
      <c r="C36" s="13" t="s">
        <v>807</v>
      </c>
      <c r="D36" s="13" t="s">
        <v>1727</v>
      </c>
      <c r="E36" s="13" t="s">
        <v>1725</v>
      </c>
      <c r="H36" s="11"/>
      <c r="L36" s="11"/>
      <c r="M36" s="11"/>
    </row>
    <row r="37" spans="1:13" x14ac:dyDescent="0.35">
      <c r="A37" s="13" t="s">
        <v>1042</v>
      </c>
      <c r="B37" s="29" t="s">
        <v>1728</v>
      </c>
      <c r="C37" s="13" t="s">
        <v>807</v>
      </c>
      <c r="D37" s="13" t="s">
        <v>1766</v>
      </c>
      <c r="E37" s="13" t="s">
        <v>1725</v>
      </c>
      <c r="H37" s="11"/>
      <c r="L37" s="11"/>
      <c r="M37" s="11"/>
    </row>
    <row r="38" spans="1:13" x14ac:dyDescent="0.35">
      <c r="A38" s="13" t="s">
        <v>1043</v>
      </c>
      <c r="B38" s="29" t="s">
        <v>1729</v>
      </c>
      <c r="C38" s="13" t="s">
        <v>807</v>
      </c>
      <c r="D38" s="13" t="s">
        <v>1730</v>
      </c>
      <c r="E38" s="13" t="s">
        <v>1725</v>
      </c>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74.186999999999998</v>
      </c>
      <c r="H75" s="11"/>
    </row>
    <row r="76" spans="1:14" x14ac:dyDescent="0.35">
      <c r="A76" s="13" t="s">
        <v>1066</v>
      </c>
      <c r="B76" s="13" t="s">
        <v>1098</v>
      </c>
      <c r="C76" s="13">
        <v>203.071</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1.6199999999999999E-3</v>
      </c>
      <c r="D82" s="13" t="s">
        <v>807</v>
      </c>
      <c r="E82" s="13" t="s">
        <v>807</v>
      </c>
      <c r="F82" s="13" t="s">
        <v>807</v>
      </c>
      <c r="G82" s="311">
        <v>1.6199999999999999E-3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2025-07-02T09:15:58Z</dcterms:modified>
</cp:coreProperties>
</file>