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Treasury\S&amp;P Rating\6 Toimitettu materiaali\Covered bond\2024\"/>
    </mc:Choice>
  </mc:AlternateContent>
  <xr:revisionPtr revIDLastSave="0" documentId="8_{AB4C0839-DF2A-4B46-B052-3F8B1C8AD002}" xr6:coauthVersionLast="47" xr6:coauthVersionMax="47" xr10:uidLastSave="{00000000-0000-0000-0000-000000000000}"/>
  <bookViews>
    <workbookView xWindow="1125" yWindow="1200" windowWidth="28335" windowHeight="1939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D300" i="8"/>
  <c r="D293" i="8"/>
  <c r="D290" i="8"/>
  <c r="C290" i="8"/>
  <c r="C293" i="8"/>
  <c r="C30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<sst xmlns="http://schemas.openxmlformats.org/spreadsheetml/2006/main" count="2606" uniqueCount="1765">
  <si>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</si>
  <si>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</si>
  <si>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</si>
  <si>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</si>
  <si>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</si>
  <si>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</si>
  <si>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</si>
  <si>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</si>
  <si>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</si>
  <si>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</si>
  <si>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</si>
  <si>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</si>
  <si>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</si>
  <si>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</si>
  <si>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</si>
  <si>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</si>
  <si>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</si>
  <si>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</si>
  <si>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</si>
  <si>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</si>
  <si>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</si>
  <si>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</si>
  <si>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</si>
  <si>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</si>
  <si>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</si>
  <si>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</si>
  <si>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</si>
  <si>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</si>
  <si>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</si>
  <si>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</si>
  <si>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</si>
  <si>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</si>
  <si>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</si>
  <si>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</si>
  <si>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</si>
  <si>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</si>
  <si>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</si>
  <si>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</si>
  <si>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</si>
  <si>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</si>
  <si>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</si>
  <si>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</si>
  <si>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</si>
  <si>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</si>
  <si>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</si>
  <si>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</si>
  <si>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</si>
  <si>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</si>
  <si>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</si>
  <si>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</si>
  <si>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</si>
  <si>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</si>
  <si>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</si>
  <si>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</si>
  <si>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</si>
  <si>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</si>
  <si>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</si>
  <si>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</si>
  <si>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</si>
  <si>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</si>
  <si>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</si>
  <si>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</si>
  <si>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</si>
  <si>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</si>
  <si>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</si>
  <si>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</si>
  <si>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</si>
  <si>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</si>
  <si>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</si>
  <si>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</si>
  <si>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</si>
  <si>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</si>
  <si>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</si>
  <si>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</si>
  <si>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</si>
  <si>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</si>
  <si>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</si>
  <si>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</si>
  <si>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</si>
  <si>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</si>
  <si>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</si>
  <si>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</si>
  <si>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</si>
  <si>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</si>
  <si>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</si>
  <si>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</si>
  <si>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</si>
  <si>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</si>
  <si>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</si>
  <si>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</si>
  <si>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</si>
  <si>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</si>
  <si>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</si>
  <si>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</si>
  <si>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</si>
  <si>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</si>
  <si>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</si>
  <si>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</si>
  <si>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</si>
  <si>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</si>
  <si>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</si>
  <si>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</si>
  <si>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</si>
  <si>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</si>
  <si>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</si>
  <si>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</si>
  <si>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</si>
  <si>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</si>
  <si>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</si>
  <si>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</si>
  <si>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</si>
  <si>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</si>
  <si>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</si>
  <si>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</si>
  <si>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</si>
  <si>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</si>
  <si>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</si>
  <si>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</si>
  <si>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</si>
  <si>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</si>
  <si>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</si>
  <si>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</si>
  <si>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</si>
  <si>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</si>
  <si>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</si>
  <si>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</si>
  <si>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</si>
  <si>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</si>
  <si>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</si>
  <si>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</si>
  <si>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</si>
  <si>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</si>
  <si>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</si>
  <si>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</si>
  <si>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</si>
  <si>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</si>
  <si>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</si>
  <si>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</si>
  <si>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</si>
  <si>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</si>
  <si>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</si>
  <si>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</si>
  <si>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</si>
  <si>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</si>
  <si>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</si>
  <si>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</si>
  <si>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</si>
  <si>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</si>
  <si>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</si>
  <si>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</si>
  <si>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</si>
  <si>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</si>
  <si>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</si>
  <si>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</si>
  <si>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</si>
  <si>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</si>
  <si>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</si>
  <si>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</si>
  <si>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</si>
  <si>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</si>
  <si>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</si>
  <si>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</si>
  <si>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</si>
  <si>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</si>
  <si>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</si>
  <si>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</si>
  <si>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</si>
  <si>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</si>
  <si>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</si>
  <si>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</si>
  <si>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</si>
  <si>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</si>
  <si>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</si>
  <si>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</si>
  <si>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</si>
  <si>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</si>
  <si>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</si>
  <si>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</si>
  <si>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</si>
  <si>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</si>
  <si>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</si>
  <si>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</si>
  <si>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</si>
  <si>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</si>
  <si>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</si>
  <si>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</si>
  <si>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</si>
  <si>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</si>
  <si>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</si>
  <si>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</si>
  <si>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</si>
  <si>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</si>
  <si>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</si>
  <si>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</si>
  <si>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</si>
  <si>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</si>
  <si>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</si>
  <si>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</si>
  <si>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</si>
  <si>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</si>
  <si>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</si>
  <si>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</si>
  <si>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</si>
  <si>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</si>
  <si>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</si>
  <si>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</si>
  <si>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</si>
  <si>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</si>
  <si>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</si>
  <si>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</si>
  <si>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</si>
  <si>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</si>
  <si>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</si>
  <si>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</si>
  <si>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</si>
  <si>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</si>
  <si>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</si>
  <si>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</si>
  <si>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</si>
  <si>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</si>
  <si>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</si>
  <si>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</si>
  <si>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</si>
  <si>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</si>
  <si>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</si>
  <si>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</si>
  <si>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</si>
  <si>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</si>
  <si>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</si>
  <si>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</si>
  <si>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</si>
  <si>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</si>
  <si>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</si>
  <si>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</si>
  <si>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</si>
  <si>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</si>
  <si>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</si>
  <si>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</si>
  <si>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</si>
  <si>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</si>
  <si>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</si>
  <si>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</si>
  <si>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</si>
  <si>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</si>
  <si>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</si>
  <si>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</si>
  <si>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</si>
  <si>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</si>
  <si>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</si>
  <si>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</si>
  <si>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</si>
  <si>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</si>
  <si>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</si>
  <si>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</si>
  <si>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</si>
  <si>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</si>
  <si>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</si>
  <si>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</si>
  <si>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</si>
  <si>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</si>
  <si>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</si>
  <si>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</si>
  <si>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</si>
  <si>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</si>
  <si>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</si>
  <si>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</si>
  <si>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</si>
  <si>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</si>
  <si>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</si>
  <si>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</si>
  <si>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</si>
  <si>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</si>
  <si>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</si>
  <si>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</si>
  <si>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</si>
  <si>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</si>
  <si>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</si>
  <si>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</si>
  <si>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</si>
  <si>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</si>
  <si>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</si>
  <si>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</si>
  <si>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</si>
  <si>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</si>
  <si>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</si>
  <si>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</si>
  <si>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</si>
  <si>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</si>
  <si>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</si>
  <si>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</si>
  <si>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</si>
  <si>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</si>
  <si>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</si>
  <si>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</si>
  <si>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</si>
  <si>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</si>
  <si>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</si>
  <si>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</si>
  <si>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</si>
  <si>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</si>
  <si>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</si>
  <si>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</si>
  <si>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</si>
  <si>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</si>
  <si>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</si>
  <si>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</si>
  <si>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</si>
  <si>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</si>
  <si>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</si>
  <si>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</si>
  <si>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</si>
  <si>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</si>
  <si>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</si>
  <si>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</si>
  <si>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</si>
  <si>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</si>
  <si>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</si>
  <si>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</si>
  <si>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</si>
  <si>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</si>
  <si>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</si>
  <si>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</si>
  <si>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</si>
  <si>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</si>
  <si>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</si>
  <si>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</si>
  <si>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</si>
  <si>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</si>
  <si>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</si>
  <si>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</si>
  <si>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</si>
  <si>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</si>
  <si>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</si>
  <si>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</si>
  <si>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</si>
  <si>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</si>
  <si>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</si>
  <si>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</si>
  <si>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</si>
  <si>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</si>
  <si>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</si>
  <si>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</si>
  <si>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</si>
  <si>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</si>
  <si>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</si>
  <si>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</si>
  <si>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</si>
  <si>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</si>
  <si>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</si>
  <si>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</si>
  <si>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</si>
  <si>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</si>
  <si>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</si>
  <si>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</si>
  <si>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</si>
  <si>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</si>
  <si>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</si>
  <si>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</si>
  <si>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</si>
  <si>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</si>
  <si>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</si>
  <si>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</si>
  <si>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</si>
  <si>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</si>
  <si>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</si>
  <si>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</si>
  <si>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</si>
  <si>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</si>
  <si>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</si>
  <si>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</si>
  <si>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</si>
  <si>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</si>
  <si>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</si>
  <si>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</si>
  <si>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</si>
  <si>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</si>
  <si>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</si>
  <si>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</si>
  <si>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</si>
  <si>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</si>
  <si>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</si>
  <si>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</si>
  <si>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</si>
  <si>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</si>
  <si>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</si>
  <si>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</si>
  <si>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</si>
  <si>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</si>
  <si>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</si>
  <si>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</si>
  <si>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</si>
  <si>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</si>
  <si>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</si>
  <si>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</si>
  <si>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</si>
  <si>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</si>
  <si>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</si>
  <si>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</si>
  <si>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</si>
  <si>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</si>
  <si>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</si>
  <si>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</si>
  <si>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</si>
  <si>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</si>
  <si>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</si>
  <si>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</si>
  <si>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</si>
  <si>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</si>
  <si>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</si>
  <si>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</si>
  <si>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</si>
  <si>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</si>
  <si>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</si>
  <si>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</si>
  <si>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</si>
  <si>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</si>
  <si>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</si>
  <si>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</si>
  <si>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</si>
  <si>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</si>
  <si>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</si>
  <si>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</si>
  <si>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</si>
  <si>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</si>
  <si>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</si>
  <si>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</si>
  <si>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</si>
  <si>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</si>
  <si>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</si>
  <si>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</si>
  <si>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</si>
  <si>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</si>
  <si>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</si>
  <si>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</si>
  <si>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</si>
  <si>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</si>
  <si>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</si>
  <si>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</si>
  <si>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</si>
  <si>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</si>
  <si>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</si>
  <si>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</si>
  <si>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</si>
  <si>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</si>
  <si>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</si>
  <si>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</si>
  <si>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</si>
  <si>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</si>
  <si>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</si>
  <si>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</si>
  <si>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</si>
  <si>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</si>
  <si>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</si>
  <si>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</si>
  <si>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</si>
  <si>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</si>
  <si>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</si>
  <si>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</si>
  <si>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</si>
  <si>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</si>
  <si>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</si>
  <si>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</si>
  <si>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</si>
  <si>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</si>
  <si>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</si>
  <si>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</si>
  <si>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</si>
  <si>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</si>
  <si>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</si>
  <si>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</si>
  <si>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</si>
  <si>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</si>
  <si>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</si>
  <si>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</si>
  <si>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</si>
  <si>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</si>
  <si>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</si>
  <si>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</si>
  <si>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</si>
  <si>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</si>
  <si>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</si>
  <si>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</si>
  <si>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</si>
  <si>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</si>
  <si>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</si>
  <si>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</si>
  <si>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</si>
  <si>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</si>
  <si>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</si>
  <si>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</si>
  <si>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</si>
  <si>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</si>
  <si>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</si>
  <si>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</si>
  <si>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</si>
  <si>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</si>
  <si>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</si>
  <si>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</si>
  <si>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</si>
  <si>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</si>
  <si>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</si>
  <si>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</si>
  <si>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</si>
  <si>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</si>
  <si>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</si>
  <si>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</si>
  <si>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</si>
  <si>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</si>
  <si>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</si>
  <si>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</si>
  <si>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</si>
  <si>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</si>
  <si>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</si>
  <si>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</si>
  <si>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</si>
  <si>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</si>
  <si>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</si>
  <si>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</si>
  <si>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</si>
  <si>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</si>
  <si>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</si>
  <si>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</si>
  <si>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</si>
  <si>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</si>
  <si>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</si>
  <si>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</si>
  <si>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</si>
  <si>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</si>
  <si>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</si>
  <si>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</si>
  <si>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</si>
  <si>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</si>
  <si>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</si>
  <si>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</si>
  <si>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</si>
  <si>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</si>
  <si>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</si>
  <si>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</si>
  <si>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</si>
  <si>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</si>
  <si>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</si>
  <si>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</si>
  <si>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</si>
  <si>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</si>
  <si>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</si>
  <si>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</si>
  <si>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</si>
  <si>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</si>
  <si>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</si>
  <si>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</si>
  <si>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</si>
  <si>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</si>
  <si>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</si>
  <si>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</si>
  <si>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</si>
  <si>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</si>
  <si>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</si>
  <si>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</si>
  <si>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</si>
  <si>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</si>
  <si>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</si>
  <si>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</si>
  <si>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</si>
  <si>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</si>
  <si>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</si>
  <si>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</si>
  <si>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</si>
  <si>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</si>
  <si>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</si>
  <si>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</si>
  <si>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</si>
  <si>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</si>
  <si>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</si>
  <si>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</si>
  <si>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</si>
  <si>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</si>
  <si>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</si>
  <si>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</si>
  <si>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</si>
  <si>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</si>
  <si>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</si>
  <si>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</si>
  <si>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</si>
  <si>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</si>
  <si>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</si>
  <si>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</si>
  <si>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</si>
  <si>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</si>
  <si>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</si>
  <si>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</si>
  <si>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</si>
  <si>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</si>
  <si>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</si>
  <si>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</si>
  <si>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</si>
  <si>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</si>
  <si>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</si>
  <si>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</si>
  <si>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</si>
  <si>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</si>
  <si>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</si>
  <si>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</si>
  <si>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</si>
  <si>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</si>
  <si>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</si>
  <si>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</si>
  <si>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</si>
  <si>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</si>
  <si>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</si>
  <si>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</si>
  <si>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</si>
  <si>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</si>
  <si>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</si>
  <si>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</si>
  <si>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</si>
  <si>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</si>
  <si>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</si>
  <si>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</si>
  <si>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</si>
  <si>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</si>
  <si>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</si>
  <si>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</si>
  <si>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</si>
  <si>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</si>
  <si>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</si>
  <si>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</si>
  <si>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</si>
  <si>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</si>
  <si>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</si>
  <si>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</si>
  <si>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</si>
  <si>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</si>
  <si>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</si>
  <si>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</si>
  <si>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</si>
  <si>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</si>
  <si>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</si>
  <si>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</si>
  <si>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</si>
  <si>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</si>
  <si>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</si>
  <si>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</si>
  <si>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</si>
  <si>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</si>
  <si>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</si>
  <si>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</si>
  <si>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</si>
  <si>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</si>
  <si>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</si>
  <si>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</si>
  <si>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</si>
  <si>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</si>
  <si>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</si>
  <si>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</si>
  <si>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</si>
  <si>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</si>
  <si>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</si>
  <si>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</si>
  <si>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</si>
  <si>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</si>
  <si>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</si>
  <si>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</si>
  <si>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</si>
  <si>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</si>
  <si>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</si>
  <si>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</si>
  <si>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</si>
  <si>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</si>
  <si>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</si>
  <si>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</si>
  <si>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</si>
  <si>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</si>
  <si>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</si>
  <si>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</si>
  <si>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</si>
  <si>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</si>
  <si>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</si>
  <si>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</si>
  <si>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</si>
  <si>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</si>
  <si>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</si>
  <si>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</si>
  <si>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</si>
  <si>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</si>
  <si>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</si>
  <si>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</si>
  <si>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</si>
  <si>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</si>
  <si>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</si>
  <si>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</si>
  <si>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</si>
  <si>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</si>
  <si>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</si>
  <si>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</si>
  <si>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</si>
  <si>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</si>
  <si>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</si>
  <si>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</si>
  <si>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</si>
  <si>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</si>
  <si>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</si>
  <si>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</si>
  <si>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</si>
  <si>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</si>
  <si>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</si>
  <si>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</si>
  <si>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</si>
  <si>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</si>
  <si>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</si>
  <si>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</si>
  <si>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</si>
  <si>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</si>
  <si>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</si>
  <si>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</si>
  <si>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</si>
  <si>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</si>
  <si>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</si>
  <si>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</si>
  <si>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</si>
  <si>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</si>
  <si>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</si>
  <si>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</si>
  <si>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</si>
  <si>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</si>
  <si>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</si>
  <si>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</si>
  <si>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</si>
  <si>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</si>
  <si>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</si>
  <si>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</si>
  <si>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</si>
  <si>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</si>
  <si>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</si>
  <si>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</si>
  <si>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</si>
  <si>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</si>
  <si>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</si>
  <si>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</si>
  <si>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</si>
  <si>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</si>
  <si>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</si>
  <si>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</si>
  <si>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</si>
  <si>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</si>
  <si>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</si>
  <si>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</si>
  <si>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</si>
  <si>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</si>
  <si>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</si>
  <si>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</si>
  <si>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</si>
  <si>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</si>
  <si>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</si>
  <si>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</si>
  <si>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</si>
  <si>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</si>
  <si>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</si>
  <si>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</si>
  <si>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</si>
  <si>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</si>
  <si>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</si>
  <si>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</si>
  <si>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</si>
  <si>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</si>
  <si>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</si>
  <si>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</si>
  <si>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</si>
  <si>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</si>
  <si>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</si>
  <si>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</si>
  <si>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</si>
  <si>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</si>
  <si>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</si>
  <si>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</si>
  <si>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</si>
  <si>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</si>
  <si>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</si>
  <si>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</si>
  <si>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</si>
  <si>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</si>
  <si>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</si>
  <si>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</si>
  <si>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</si>
  <si>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</si>
  <si>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</si>
  <si>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</si>
  <si>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</si>
  <si>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</si>
  <si>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</si>
  <si>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</si>
  <si>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</si>
  <si>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</si>
  <si>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</si>
  <si>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</si>
  <si>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</si>
  <si>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</si>
  <si>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</si>
  <si>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</si>
  <si>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</si>
  <si>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</si>
  <si>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</si>
  <si>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</si>
  <si>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</si>
  <si>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</si>
  <si>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</si>
  <si>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</si>
  <si>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</si>
  <si>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</si>
  <si>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</si>
  <si>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</si>
  <si>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</si>
  <si>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</si>
  <si>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</si>
  <si>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</si>
  <si>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</si>
  <si>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</si>
  <si>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</si>
  <si>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</si>
  <si>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</si>
  <si>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</si>
  <si>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</si>
  <si>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</si>
  <si>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</si>
  <si>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</si>
  <si>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</si>
  <si>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</si>
  <si>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</si>
  <si>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</si>
  <si>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</si>
  <si>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</si>
  <si>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</si>
  <si>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</si>
  <si>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</si>
  <si>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</si>
  <si>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</si>
  <si>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</si>
  <si>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</si>
  <si>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</si>
  <si>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</si>
  <si>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</si>
  <si>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</si>
  <si>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</si>
  <si>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</si>
  <si>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</si>
  <si>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</si>
  <si>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</si>
  <si>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</si>
  <si>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</si>
  <si>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</si>
  <si>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</si>
  <si>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</si>
  <si>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</si>
  <si>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</si>
  <si>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</si>
  <si>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</si>
  <si>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</si>
  <si>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</si>
  <si>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</si>
  <si>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</si>
  <si>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</si>
  <si>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</si>
  <si>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</si>
  <si>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</si>
  <si>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</si>
  <si>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</si>
  <si>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</si>
  <si>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</si>
  <si>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</si>
  <si>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</si>
  <si>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</si>
  <si>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</si>
  <si>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</si>
  <si>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</si>
  <si>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</si>
  <si>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</si>
  <si>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</si>
  <si>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</si>
  <si>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</si>
  <si>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</si>
  <si>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</si>
  <si>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</si>
  <si>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</si>
  <si>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</si>
  <si>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</si>
  <si>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</si>
  <si>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</si>
  <si>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</si>
  <si>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</si>
  <si>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</si>
  <si>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</si>
  <si>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</si>
  <si>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</si>
  <si>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</si>
  <si>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</si>
  <si>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</si>
  <si>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</si>
  <si>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</si>
  <si>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</si>
  <si>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</si>
  <si>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</si>
  <si>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</si>
  <si>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</si>
  <si>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</si>
  <si>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</si>
  <si>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</si>
  <si>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</si>
  <si>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</si>
  <si>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</si>
  <si>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</si>
  <si>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</si>
  <si>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</si>
  <si>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</si>
  <si>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</si>
  <si>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</si>
  <si>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</si>
  <si>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</si>
  <si>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</si>
  <si>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</si>
  <si>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</si>
  <si>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</si>
  <si>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</si>
  <si>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</si>
  <si>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</si>
  <si>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</si>
  <si>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</si>
  <si>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</si>
  <si>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</si>
  <si>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</si>
  <si>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</si>
  <si>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</si>
  <si>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</si>
  <si>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</si>
  <si>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</si>
  <si>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</si>
  <si>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</si>
  <si>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</si>
  <si>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</si>
  <si>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</si>
  <si>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</si>
  <si>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</si>
  <si>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</si>
  <si>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</si>
  <si>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</si>
  <si>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</si>
  <si>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</si>
  <si>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</si>
  <si>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</si>
  <si>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</si>
  <si>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</si>
  <si>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</si>
  <si>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</si>
  <si>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</si>
  <si>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</si>
  <si>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</si>
  <si>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</si>
  <si>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</si>
  <si>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</si>
  <si>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</si>
  <si>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</si>
  <si>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</si>
  <si>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</si>
  <si>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</si>
  <si>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</si>
  <si>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</si>
  <si>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</si>
  <si>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</si>
  <si>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</si>
  <si>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</si>
  <si>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</si>
  <si>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</si>
  <si>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</si>
  <si>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</si>
  <si>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</si>
  <si>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</si>
  <si>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</si>
  <si>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</si>
  <si>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</si>
  <si>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</si>
  <si>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</si>
  <si>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</si>
  <si>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</si>
  <si>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</si>
  <si>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</si>
  <si>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</si>
  <si>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</si>
  <si>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</si>
  <si>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</si>
  <si>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</si>
  <si>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</si>
  <si>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</si>
  <si>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</si>
  <si>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</si>
  <si>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</si>
  <si>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</si>
  <si>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</si>
  <si>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</si>
  <si>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</si>
  <si>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</si>
  <si>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</si>
  <si>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</si>
  <si>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</si>
  <si>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</si>
  <si>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</si>
  <si>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</si>
  <si>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</si>
  <si>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</si>
  <si>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</si>
  <si>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</si>
  <si>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</si>
  <si>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</si>
  <si>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</si>
  <si>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</si>
  <si>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</si>
  <si>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</si>
  <si>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</si>
  <si>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</si>
  <si>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</si>
  <si>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</si>
  <si>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</si>
  <si>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</si>
  <si>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</si>
  <si>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</si>
  <si>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</si>
  <si>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</si>
  <si>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</si>
  <si>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</si>
  <si>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</si>
  <si>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</si>
  <si>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</si>
  <si>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</si>
  <si>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</si>
  <si>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</si>
  <si>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</si>
  <si>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</si>
  <si>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</si>
  <si>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</si>
  <si>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</si>
  <si>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</si>
  <si>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</si>
  <si>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</si>
  <si>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</si>
  <si>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</si>
  <si>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</si>
  <si>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</si>
  <si>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</si>
  <si>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</si>
  <si>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</si>
  <si>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</si>
  <si>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</si>
  <si>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</si>
  <si>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</si>
  <si>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</si>
  <si>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</si>
  <si>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</si>
  <si>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</si>
  <si>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</si>
  <si>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</si>
  <si>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</si>
  <si>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</si>
  <si>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</si>
  <si>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</si>
  <si>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</si>
  <si>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</si>
  <si>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</si>
  <si>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</si>
  <si>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</si>
  <si>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</si>
  <si>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</si>
  <si>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</si>
  <si>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</si>
  <si>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</si>
  <si>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</si>
  <si>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</si>
  <si>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</si>
  <si>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</si>
  <si>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</si>
  <si>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</si>
  <si>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</si>
  <si>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</si>
  <si>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</si>
  <si>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</si>
  <si>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</si>
  <si>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</si>
  <si>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</si>
  <si>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</si>
  <si>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</si>
  <si>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</si>
  <si>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</si>
  <si>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</si>
  <si>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</si>
  <si>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</si>
  <si>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</si>
  <si>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</si>
  <si>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</si>
  <si>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</si>
  <si>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</si>
  <si>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</si>
  <si>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</si>
  <si>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</si>
  <si>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</si>
  <si>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</si>
  <si>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</si>
  <si>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</si>
  <si>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</si>
  <si>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</si>
  <si>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</si>
  <si>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</si>
  <si>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</si>
  <si>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</si>
  <si>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</si>
  <si>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</si>
  <si>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</si>
  <si>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</si>
  <si>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</si>
  <si>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</si>
  <si>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</si>
  <si>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</si>
  <si>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</si>
  <si>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</si>
  <si>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</si>
  <si>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</si>
  <si>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</si>
  <si>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</si>
  <si>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</si>
  <si>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</si>
  <si>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</si>
  <si>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</si>
  <si>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</si>
  <si>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</si>
  <si>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</si>
  <si>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</si>
  <si>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</si>
  <si>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</si>
  <si>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</si>
  <si>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</si>
  <si>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</si>
  <si>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</si>
  <si>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</si>
  <si>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</si>
  <si>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</si>
  <si>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</si>
  <si>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</si>
  <si>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</si>
  <si>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</si>
  <si>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</si>
  <si>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</si>
  <si>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</si>
  <si>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</si>
  <si>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</si>
  <si>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</si>
  <si>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</si>
  <si>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</si>
  <si>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</si>
  <si>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</si>
  <si>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</si>
  <si>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</si>
  <si>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</si>
  <si>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</si>
  <si>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</si>
  <si>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</si>
  <si>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</si>
  <si>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</si>
  <si>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</si>
  <si>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</si>
  <si>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</si>
  <si>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</si>
  <si>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</si>
  <si>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</si>
  <si>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</si>
  <si>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</si>
  <si>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</si>
  <si>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</si>
  <si>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</si>
  <si>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</si>
  <si>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</si>
  <si>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</si>
  <si>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</si>
  <si>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</si>
  <si>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</si>
  <si>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</si>
  <si>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</si>
  <si>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</si>
  <si>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</si>
  <si>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</si>
  <si>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</si>
  <si>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</si>
  <si>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</si>
  <si>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</si>
  <si>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</si>
  <si>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</si>
  <si>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</si>
  <si>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</si>
  <si>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</si>
  <si>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</si>
  <si>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</si>
  <si>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</si>
  <si>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</si>
  <si>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</si>
  <si>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</si>
  <si>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</si>
  <si>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</si>
  <si>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</si>
  <si>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</si>
  <si>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</si>
  <si>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</si>
  <si>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</si>
  <si>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</si>
  <si>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</si>
  <si>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</si>
  <si>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</si>
  <si>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</si>
  <si>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</si>
  <si>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</si>
  <si>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</si>
  <si>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</si>
  <si>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</si>
  <si>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</si>
  <si>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</si>
  <si>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</si>
  <si>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</si>
  <si>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</si>
  <si>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</si>
  <si>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</si>
  <si>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</si>
  <si>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</si>
  <si>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</si>
  <si>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</si>
  <si>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</si>
  <si>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</si>
  <si>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</si>
  <si>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</si>
  <si>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</si>
  <si>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</si>
  <si>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</si>
  <si>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</si>
  <si>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</si>
  <si>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</si>
  <si>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</si>
  <si>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</si>
  <si>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</si>
  <si>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</si>
  <si>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</si>
  <si>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</si>
  <si>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</si>
  <si>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</si>
  <si>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</si>
  <si>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</si>
  <si>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</si>
  <si>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</si>
  <si>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</si>
  <si>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</si>
  <si>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</si>
  <si>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</si>
  <si>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</si>
  <si>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</si>
  <si>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</si>
  <si>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</si>
  <si>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</si>
  <si>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</si>
  <si>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</si>
  <si>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</si>
  <si>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</si>
  <si>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</si>
  <si>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</si>
  <si>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</si>
  <si>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</si>
  <si>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</si>
  <si>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</si>
  <si>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</si>
  <si>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</si>
  <si>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</si>
  <si>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</si>
  <si>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</si>
  <si>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</si>
  <si>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</si>
  <si>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</si>
  <si>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</si>
  <si>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</si>
  <si>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</si>
  <si>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</si>
  <si>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</si>
  <si>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</si>
  <si>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</si>
  <si>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</si>
  <si>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</si>
  <si>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</si>
  <si>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</si>
  <si>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</si>
  <si>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</si>
  <si>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</si>
  <si>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</si>
  <si>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</si>
  <si>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</si>
  <si>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</si>
  <si>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</si>
  <si>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</si>
  <si>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</si>
  <si>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</si>
  <si>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</si>
  <si>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</si>
  <si>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</si>
  <si>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</si>
  <si>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</si>
  <si>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</si>
  <si>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</si>
  <si>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</si>
  <si>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</si>
  <si>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</si>
  <si>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</si>
  <si>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</si>
  <si>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</si>
  <si>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</si>
  <si>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</si>
  <si>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</si>
  <si>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</si>
  <si>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</si>
  <si>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</si>
  <si>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</si>
  <si>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</si>
  <si>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</si>
  <si>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</si>
  <si>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</si>
  <si>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</si>
  <si>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</si>
  <si>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</si>
  <si>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</si>
  <si>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</si>
  <si>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</si>
  <si>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</si>
  <si>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</si>
  <si>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</si>
  <si>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</si>
  <si>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</si>
  <si>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</si>
  <si>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</si>
  <si>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</si>
  <si>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</si>
  <si>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</si>
  <si>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</si>
  <si>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</si>
  <si>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</si>
  <si>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</si>
  <si>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</si>
  <si>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</si>
  <si>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</si>
  <si>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</si>
  <si>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</si>
  <si>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</si>
  <si>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</si>
  <si>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</si>
  <si>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</si>
  <si>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</si>
  <si>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</si>
  <si>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</si>
  <si>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</si>
  <si>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</si>
  <si>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</si>
  <si>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</si>
  <si>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</si>
  <si>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</si>
  <si>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</si>
  <si>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</si>
  <si>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</si>
  <si>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</si>
  <si>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</si>
  <si>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</si>
  <si>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</si>
  <si>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</si>
  <si>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</si>
  <si>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</si>
  <si>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</si>
  <si>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</si>
  <si>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</si>
  <si>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</si>
  <si>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</si>
  <si>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</si>
  <si>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</si>
  <si>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</si>
  <si>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</si>
  <si>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</si>
  <si>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</si>
  <si>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</si>
  <si>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</si>
  <si>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</si>
  <si>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</si>
  <si>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</si>
  <si>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</si>
  <si>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</si>
  <si>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</si>
  <si>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</si>
  <si>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</si>
  <si>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</si>
  <si>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</si>
  <si>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</si>
  <si>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</si>
  <si>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</si>
  <si>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</si>
  <si>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</si>
  <si>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</si>
  <si>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</si>
  <si>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</si>
  <si>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</si>
  <si>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</si>
  <si>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</si>
  <si>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</si>
  <si>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</si>
  <si>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</si>
  <si>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</si>
  <si>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</si>
  <si>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</si>
  <si>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</si>
  <si>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</si>
  <si>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</si>
  <si>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</si>
  <si>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</si>
  <si>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</si>
  <si>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</si>
  <si>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</si>
  <si>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</si>
  <si>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</si>
  <si>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</si>
  <si>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</si>
  <si>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</si>
  <si>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</si>
  <si>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</si>
  <si>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</si>
  <si>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</si>
  <si>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</si>
  <si>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</si>
  <si>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</si>
  <si>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</si>
  <si>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</si>
  <si>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</si>
  <si>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</si>
  <si>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</si>
  <si>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</si>
  <si>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</si>
  <si>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</si>
  <si>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</si>
  <si>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</si>
  <si>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</si>
  <si>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</si>
  <si>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</si>
  <si>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</si>
  <si>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</si>
  <si>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</si>
  <si>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</si>
  <si>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</si>
  <si>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</si>
  <si>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</si>
  <si>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</si>
  <si>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</si>
  <si>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</si>
  <si>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</si>
  <si>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</si>
  <si>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</si>
  <si>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</si>
  <si>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</si>
  <si>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</si>
  <si>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</si>
  <si>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</si>
  <si>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</si>
  <si>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</si>
  <si>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</si>
  <si>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</si>
  <si>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</si>
  <si>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</si>
  <si>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</si>
  <si>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</si>
  <si>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</si>
  <si>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</si>
  <si>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</si>
  <si>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</si>
  <si>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</si>
  <si>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</si>
  <si>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</si>
  <si>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</si>
  <si>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</si>
  <si>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</si>
  <si>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</si>
  <si>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</si>
  <si>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</si>
  <si>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</si>
  <si>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</si>
  <si>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</si>
  <si>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</si>
  <si>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</si>
  <si>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</si>
  <si>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</si>
  <si>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</si>
  <si>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</si>
  <si>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</si>
  <si>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</si>
  <si>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</si>
  <si>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</si>
  <si>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</si>
  <si>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</si>
  <si>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</si>
  <si>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</si>
  <si>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</si>
  <si>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</si>
  <si>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</si>
  <si>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</si>
  <si>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</si>
  <si>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</si>
  <si>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</si>
  <si>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</si>
  <si>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</si>
  <si>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</si>
  <si>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</si>
  <si>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</si>
  <si>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</si>
  <si>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</si>
  <si>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</si>
  <si>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</si>
  <si>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</si>
  <si>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</si>
  <si>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</si>
  <si>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</si>
  <si>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</si>
  <si>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</si>
  <si>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</si>
  <si>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</si>
  <si>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</si>
  <si>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</si>
  <si>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</si>
  <si>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</si>
  <si>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</si>
  <si>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</si>
  <si>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</si>
  <si>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</si>
  <si>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</si>
  <si>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</si>
  <si>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</si>
  <si>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</si>
  <si>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</si>
  <si>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</si>
  <si>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</si>
  <si>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</si>
  <si>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</si>
  <si>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</si>
  <si>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</si>
  <si>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</si>
  <si>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</si>
  <si>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</si>
  <si>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</si>
  <si>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</si>
  <si>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</si>
  <si>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</si>
  <si>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</si>
  <si>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</si>
  <si>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</si>
  <si>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</si>
  <si>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</si>
  <si>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</si>
  <si>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</si>
  <si>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</si>
  <si>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</si>
  <si>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</si>
  <si>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</si>
  <si>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</si>
  <si>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</si>
  <si>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</si>
  <si>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</si>
  <si>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</si>
  <si>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</si>
  <si>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</si>
  <si>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</si>
  <si>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</si>
  <si>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</si>
  <si>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</si>
  <si>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</si>
  <si>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</si>
  <si>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</si>
  <si>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</si>
  <si>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</si>
  <si>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</si>
  <si>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</si>
  <si>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</si>
  <si>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</si>
  <si>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</si>
  <si>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</si>
  <si>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</si>
  <si>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</si>
  <si>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</si>
  <si>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</si>
  <si>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</si>
  <si>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</si>
  <si>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</si>
  <si>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</si>
  <si>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</si>
  <si>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</si>
  <si>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</si>
  <si>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</si>
  <si>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</si>
  <si>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</si>
  <si>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</si>
  <si>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</si>
  <si>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</si>
  <si>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</si>
  <si>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</si>
  <si>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</si>
  <si>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</si>
  <si>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</si>
  <si>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</si>
  <si>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</si>
  <si>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</si>
  <si>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</si>
  <si>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</si>
  <si>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</si>
  <si>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</si>
  <si>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</si>
  <si>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</si>
  <si>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</si>
  <si>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</si>
  <si>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</si>
  <si>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</si>
  <si>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</si>
  <si>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</si>
  <si>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</si>
  <si>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</si>
  <si>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</si>
  <si>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</si>
  <si>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</si>
  <si>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</si>
  <si>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</si>
  <si>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</si>
  <si>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</si>
  <si>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</si>
  <si>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</si>
  <si>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</si>
  <si>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</si>
  <si>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</si>
  <si>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</si>
  <si>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</si>
  <si>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</si>
  <si>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</si>
  <si>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</si>
  <si>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</si>
  <si>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</si>
  <si>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</si>
  <si>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</si>
  <si>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</si>
  <si>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</si>
  <si>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</si>
  <si>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</si>
  <si>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</si>
  <si>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</si>
  <si>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</si>
  <si>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</si>
  <si>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</si>
  <si>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</si>
  <si>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</si>
  <si>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</si>
  <si>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</si>
  <si>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</si>
  <si>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</si>
  <si>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</si>
  <si>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</si>
  <si>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</si>
  <si>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</si>
  <si>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</si>
  <si>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</si>
  <si>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</si>
  <si>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</si>
  <si>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</si>
  <si>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</si>
  <si>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</si>
  <si>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</si>
  <si>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</si>
  <si>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</si>
  <si>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</si>
  <si>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</si>
  <si>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</si>
  <si>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</si>
  <si>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</si>
  <si>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</si>
  <si>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</si>
  <si>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</si>
  <si>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</si>
  <si>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</si>
  <si>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</si>
  <si>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</si>
  <si>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</si>
  <si>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</si>
  <si>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</si>
  <si>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</si>
  <si>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</si>
  <si>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</si>
  <si>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</si>
  <si>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</si>
  <si>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</si>
  <si>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</si>
  <si>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</si>
  <si>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</si>
  <si>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</si>
  <si>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</si>
  <si>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</si>
  <si>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</si>
  <si>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</si>
  <si>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</si>
  <si>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</si>
  <si>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</si>
  <si>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</si>
  <si>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</si>
  <si>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</si>
  <si>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</si>
  <si>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</si>
  <si>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</si>
  <si>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</si>
  <si>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</si>
  <si>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</si>
  <si>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</si>
  <si>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</si>
  <si>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</si>
  <si>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</si>
  <si>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</si>
  <si>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</si>
  <si>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</si>
  <si>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</si>
  <si>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</si>
  <si>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</si>
  <si>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</si>
  <si>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</si>
  <si>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</si>
  <si>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</si>
  <si>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</si>
  <si>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</si>
  <si>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Swedbank AB</t>
  </si>
  <si>
    <t>M312WZV08Y7LYUC71685</t>
  </si>
  <si>
    <t>0-0.025000</t>
  </si>
  <si>
    <t>0.025001-0.050000</t>
  </si>
  <si>
    <t>0.050001-0.100000</t>
  </si>
  <si>
    <t>0.100001-0.150000</t>
  </si>
  <si>
    <t>0.150001-0.200000</t>
  </si>
  <si>
    <t>0.200001-0.250000</t>
  </si>
  <si>
    <t>0.250001-0.300000</t>
  </si>
  <si>
    <t>0.300000-</t>
  </si>
  <si>
    <t>2032-</t>
  </si>
  <si>
    <t>Cut-off Date: 28/03/2024</t>
  </si>
  <si>
    <t>28/03/2024</t>
  </si>
  <si>
    <t>Reporting date: 28/03/24</t>
  </si>
  <si>
    <t>Finnish mortgage covered bonds</t>
  </si>
  <si>
    <t>Financial Supervisory Authority (FIN-FSA)</t>
  </si>
  <si>
    <t>AAA</t>
  </si>
  <si>
    <t>FI4000266903</t>
  </si>
  <si>
    <t>Fix</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</si>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</sst>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34.5" x14ac:dyDescent="0.25">
      <c r="A6" s="65" t="s">
        <v>821</v>
      </c>
    </row>
    <row r="7" spans="1:1" ht="17.25" x14ac:dyDescent="0.25">
      <c r="A7" s="65"/>
    </row>
    <row r="8" spans="1:1" ht="18.75" x14ac:dyDescent="0.25">
      <c r="A8" s="66" t="s">
        <v>822</v>
      </c>
    </row>
    <row r="9" spans="1:1" ht="34.5" x14ac:dyDescent="0.3">
      <c r="A9" s="67" t="s">
        <v>985</v>
      </c>
    </row>
    <row r="10" spans="1:1" ht="69"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51.7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34.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6" t="s">
        <v>1368</v>
      </c>
      <c r="F6" s="316"/>
      <c r="G6" s="316"/>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1741</v>
      </c>
      <c r="G9" s="2"/>
      <c r="H9" s="2"/>
      <c r="I9" s="2"/>
      <c r="J9" s="305"/>
    </row>
    <row r="10" spans="2:10" ht="21" x14ac:dyDescent="0.25">
      <c r="B10" s="304"/>
      <c r="C10" s="2"/>
      <c r="D10" s="2"/>
      <c r="E10" s="2"/>
      <c r="F10" s="6" t="s">
        <v>1739</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8" t="s">
        <v>15</v>
      </c>
      <c r="E24" s="319" t="s">
        <v>16</v>
      </c>
      <c r="F24" s="319"/>
      <c r="G24" s="319"/>
      <c r="H24" s="319"/>
      <c r="I24" s="2"/>
      <c r="J24" s="305"/>
    </row>
    <row r="25" spans="2:10" x14ac:dyDescent="0.25">
      <c r="B25" s="304"/>
      <c r="C25" s="2"/>
      <c r="D25" s="2"/>
      <c r="H25" s="2"/>
      <c r="I25" s="2"/>
      <c r="J25" s="305"/>
    </row>
    <row r="26" spans="2:10" x14ac:dyDescent="0.25">
      <c r="B26" s="304"/>
      <c r="C26" s="2"/>
      <c r="D26" s="318" t="s">
        <v>17</v>
      </c>
      <c r="E26" s="319"/>
      <c r="F26" s="319"/>
      <c r="G26" s="319"/>
      <c r="H26" s="319"/>
      <c r="I26" s="2"/>
      <c r="J26" s="305"/>
    </row>
    <row r="27" spans="2:10" x14ac:dyDescent="0.25">
      <c r="B27" s="304"/>
      <c r="C27" s="2"/>
      <c r="D27" s="314"/>
      <c r="E27" s="314"/>
      <c r="F27" s="314"/>
      <c r="G27" s="314"/>
      <c r="H27" s="314"/>
      <c r="I27" s="2"/>
      <c r="J27" s="305"/>
    </row>
    <row r="28" spans="2:10" x14ac:dyDescent="0.25">
      <c r="B28" s="304"/>
      <c r="C28" s="2"/>
      <c r="D28" s="318" t="s">
        <v>18</v>
      </c>
      <c r="E28" s="319" t="s">
        <v>16</v>
      </c>
      <c r="F28" s="319"/>
      <c r="G28" s="319"/>
      <c r="H28" s="319"/>
      <c r="I28" s="2"/>
      <c r="J28" s="305"/>
    </row>
    <row r="29" spans="2:10" x14ac:dyDescent="0.25">
      <c r="B29" s="304"/>
      <c r="C29" s="2"/>
      <c r="I29" s="2"/>
      <c r="J29" s="305"/>
    </row>
    <row r="30" spans="2:10" x14ac:dyDescent="0.25">
      <c r="B30" s="304"/>
      <c r="C30" s="2"/>
      <c r="D30" s="318" t="s">
        <v>19</v>
      </c>
      <c r="E30" s="319" t="s">
        <v>16</v>
      </c>
      <c r="F30" s="319"/>
      <c r="G30" s="319"/>
      <c r="H30" s="319"/>
      <c r="I30" s="2"/>
      <c r="J30" s="305"/>
    </row>
    <row r="31" spans="2:10" x14ac:dyDescent="0.25">
      <c r="B31" s="304"/>
      <c r="C31" s="2"/>
      <c r="D31" s="2"/>
      <c r="E31" s="2"/>
      <c r="F31" s="2"/>
      <c r="G31" s="2"/>
      <c r="H31" s="2"/>
      <c r="I31" s="2"/>
      <c r="J31" s="315"/>
    </row>
    <row r="32" spans="2:10" x14ac:dyDescent="0.25">
      <c r="B32" s="304"/>
      <c r="C32" s="2"/>
      <c r="D32" s="317" t="s">
        <v>1721</v>
      </c>
      <c r="E32" s="317"/>
      <c r="F32" s="317"/>
      <c r="G32" s="317"/>
      <c r="H32" s="317"/>
      <c r="I32" s="2"/>
      <c r="J32" s="305"/>
    </row>
    <row r="33" spans="2:10" x14ac:dyDescent="0.25">
      <c r="B33" s="304"/>
      <c r="C33" s="2"/>
      <c r="D33" s="2"/>
      <c r="E33" s="2"/>
      <c r="F33" s="8"/>
      <c r="G33" s="2"/>
      <c r="H33" s="2"/>
      <c r="I33" s="2"/>
      <c r="J33" s="305"/>
    </row>
    <row r="34" spans="2:10" x14ac:dyDescent="0.25">
      <c r="B34" s="304"/>
      <c r="C34" s="2"/>
      <c r="D34" s="317" t="s">
        <v>1104</v>
      </c>
      <c r="E34" s="317"/>
      <c r="F34" s="317"/>
      <c r="G34" s="317"/>
      <c r="H34" s="317"/>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1740</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1474.3974728200001</v>
      </c>
      <c r="F38" s="29"/>
      <c r="H38" s="11"/>
      <c r="L38" s="11"/>
      <c r="M38" s="11"/>
    </row>
    <row r="39" spans="1:14" x14ac:dyDescent="0.25">
      <c r="A39" s="13" t="s">
        <v>62</v>
      </c>
      <c r="B39" s="29" t="s">
        <v>63</v>
      </c>
      <c r="C39" s="13">
        <v>1170</v>
      </c>
      <c r="F39" s="29"/>
      <c r="H39" s="11"/>
      <c r="L39" s="11"/>
      <c r="M39" s="11"/>
      <c r="N39" s="41"/>
    </row>
    <row r="40" spans="1:14" outlineLevel="1" x14ac:dyDescent="0.25">
      <c r="A40" s="13" t="s">
        <v>64</v>
      </c>
      <c r="B40" s="35" t="s">
        <v>65</v>
      </c>
      <c r="C40" s="94">
        <v>1465.20419825</v>
      </c>
      <c r="F40" s="29"/>
      <c r="H40" s="11"/>
      <c r="L40" s="11"/>
      <c r="M40" s="11"/>
      <c r="N40" s="41"/>
    </row>
    <row r="41" spans="1:14" outlineLevel="1" x14ac:dyDescent="0.25">
      <c r="A41" s="13" t="s">
        <v>67</v>
      </c>
      <c r="B41" s="35" t="s">
        <v>68</v>
      </c>
      <c r="C41" s="94">
        <v>1094.7559449099999</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0.26016878018803435</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1474.3974728200001</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1474.3974728200001</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7.54</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177.42051064</v>
      </c>
      <c r="D70" s="13" t="s">
        <v>810</v>
      </c>
      <c r="E70" s="9"/>
      <c r="F70" s="99">
        <f t="shared" ref="F70:F76" si="2">IF($C$77=0,"",IF(C70="[for completion]","",C70/$C$77))</f>
        <v>0.12033424765755832</v>
      </c>
      <c r="G70" s="99" t="str">
        <f>IF($D$77=0,"",IF(D70="[Mark as ND1 if not relevant]","",D70/$D$77))</f>
        <v/>
      </c>
      <c r="H70" s="11"/>
      <c r="L70" s="11"/>
      <c r="M70" s="11"/>
      <c r="N70" s="41"/>
    </row>
    <row r="71" spans="1:14" x14ac:dyDescent="0.25">
      <c r="A71" s="13" t="s">
        <v>111</v>
      </c>
      <c r="B71" s="9" t="s">
        <v>1126</v>
      </c>
      <c r="C71" s="94">
        <v>93.798544390000004</v>
      </c>
      <c r="D71" s="13" t="s">
        <v>810</v>
      </c>
      <c r="E71" s="9"/>
      <c r="F71" s="99">
        <f t="shared" si="2"/>
        <v>6.361822108294625E-2</v>
      </c>
      <c r="G71" s="99" t="str">
        <f t="shared" ref="G71:G76" si="3">IF($D$77=0,"",IF(D71="[Mark as ND1 if not relevant]","",D71/$D$77))</f>
        <v/>
      </c>
      <c r="H71" s="11"/>
      <c r="L71" s="11"/>
      <c r="M71" s="11"/>
      <c r="N71" s="41"/>
    </row>
    <row r="72" spans="1:14" x14ac:dyDescent="0.25">
      <c r="A72" s="13" t="s">
        <v>112</v>
      </c>
      <c r="B72" s="9" t="s">
        <v>1127</v>
      </c>
      <c r="C72" s="94">
        <v>92.096439770000003</v>
      </c>
      <c r="D72" s="13" t="s">
        <v>810</v>
      </c>
      <c r="E72" s="9"/>
      <c r="F72" s="99">
        <f t="shared" si="2"/>
        <v>6.2463780268052237E-2</v>
      </c>
      <c r="G72" s="99" t="str">
        <f t="shared" si="3"/>
        <v/>
      </c>
      <c r="H72" s="11"/>
      <c r="L72" s="11"/>
      <c r="M72" s="11"/>
      <c r="N72" s="41"/>
    </row>
    <row r="73" spans="1:14" x14ac:dyDescent="0.25">
      <c r="A73" s="13" t="s">
        <v>113</v>
      </c>
      <c r="B73" s="9" t="s">
        <v>1128</v>
      </c>
      <c r="C73" s="94">
        <v>63.8366744</v>
      </c>
      <c r="D73" s="13" t="s">
        <v>810</v>
      </c>
      <c r="E73" s="9"/>
      <c r="F73" s="99">
        <f t="shared" si="2"/>
        <v>4.3296787722989685E-2</v>
      </c>
      <c r="G73" s="99" t="str">
        <f t="shared" si="3"/>
        <v/>
      </c>
      <c r="H73" s="11"/>
      <c r="L73" s="11"/>
      <c r="M73" s="11"/>
      <c r="N73" s="41"/>
    </row>
    <row r="74" spans="1:14" x14ac:dyDescent="0.25">
      <c r="A74" s="13" t="s">
        <v>114</v>
      </c>
      <c r="B74" s="9" t="s">
        <v>1129</v>
      </c>
      <c r="C74" s="94">
        <v>111.56892175999999</v>
      </c>
      <c r="D74" s="13" t="s">
        <v>810</v>
      </c>
      <c r="E74" s="9"/>
      <c r="F74" s="99">
        <f t="shared" si="2"/>
        <v>7.5670857971974259E-2</v>
      </c>
      <c r="G74" s="99" t="str">
        <f t="shared" si="3"/>
        <v/>
      </c>
      <c r="H74" s="11"/>
      <c r="L74" s="11"/>
      <c r="M74" s="11"/>
      <c r="N74" s="41"/>
    </row>
    <row r="75" spans="1:14" x14ac:dyDescent="0.25">
      <c r="A75" s="13" t="s">
        <v>115</v>
      </c>
      <c r="B75" s="9" t="s">
        <v>1130</v>
      </c>
      <c r="C75" s="94">
        <v>368.63784556000002</v>
      </c>
      <c r="D75" s="13" t="s">
        <v>810</v>
      </c>
      <c r="E75" s="9"/>
      <c r="F75" s="99">
        <f t="shared" si="2"/>
        <v>0.25002609700281592</v>
      </c>
      <c r="G75" s="99" t="str">
        <f t="shared" si="3"/>
        <v/>
      </c>
      <c r="H75" s="11"/>
      <c r="L75" s="11"/>
      <c r="M75" s="11"/>
      <c r="N75" s="41"/>
    </row>
    <row r="76" spans="1:14" x14ac:dyDescent="0.25">
      <c r="A76" s="13" t="s">
        <v>116</v>
      </c>
      <c r="B76" s="9" t="s">
        <v>1131</v>
      </c>
      <c r="C76" s="94">
        <v>567.03853630000003</v>
      </c>
      <c r="D76" s="13" t="s">
        <v>810</v>
      </c>
      <c r="E76" s="9"/>
      <c r="F76" s="99">
        <f t="shared" si="2"/>
        <v>0.3845900082936633</v>
      </c>
      <c r="G76" s="99" t="str">
        <f t="shared" si="3"/>
        <v/>
      </c>
      <c r="H76" s="11"/>
      <c r="L76" s="11"/>
      <c r="M76" s="11"/>
      <c r="N76" s="41"/>
    </row>
    <row r="77" spans="1:14" x14ac:dyDescent="0.25">
      <c r="A77" s="13" t="s">
        <v>117</v>
      </c>
      <c r="B77" s="45" t="s">
        <v>96</v>
      </c>
      <c r="C77" s="95">
        <f>SUM(C70:C76)</f>
        <v>1474.3974728200001</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1.8187899999999999</v>
      </c>
      <c r="D89" s="97">
        <v>2.8203499999999999</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350</v>
      </c>
      <c r="D93" s="94">
        <v>0</v>
      </c>
      <c r="E93" s="9"/>
      <c r="F93" s="99">
        <f>IF($C$100=0,"",IF(C93="[for completion]","",IF(C93="","",C93/$C$100)))</f>
        <v>0.29914529914529914</v>
      </c>
      <c r="G93" s="99">
        <f>IF($D$100=0,"",IF(D93="[Mark as ND1 if not relevant]","",IF(D93="","",D93/$D$100)))</f>
        <v>0</v>
      </c>
      <c r="H93" s="11"/>
      <c r="L93" s="11"/>
      <c r="M93" s="11"/>
      <c r="N93" s="41"/>
    </row>
    <row r="94" spans="1:14" x14ac:dyDescent="0.25">
      <c r="A94" s="13" t="s">
        <v>139</v>
      </c>
      <c r="B94" s="9" t="s">
        <v>1126</v>
      </c>
      <c r="C94" s="94">
        <v>520</v>
      </c>
      <c r="D94" s="94">
        <v>350</v>
      </c>
      <c r="E94" s="9"/>
      <c r="F94" s="99">
        <f t="shared" ref="F94:F99" si="6">IF($C$100=0,"",IF(C94="[for completion]","",IF(C94="","",C94/$C$100)))</f>
        <v>0.44444444444444442</v>
      </c>
      <c r="G94" s="99">
        <f t="shared" ref="G94:G99" si="7">IF($D$100=0,"",IF(D94="[Mark as ND1 if not relevant]","",IF(D94="","",D94/$D$100)))</f>
        <v>0.29914529914529914</v>
      </c>
      <c r="H94" s="11"/>
      <c r="L94" s="11"/>
      <c r="M94" s="11"/>
      <c r="N94" s="41"/>
    </row>
    <row r="95" spans="1:14" x14ac:dyDescent="0.25">
      <c r="A95" s="13" t="s">
        <v>140</v>
      </c>
      <c r="B95" s="9" t="s">
        <v>1127</v>
      </c>
      <c r="C95" s="94">
        <v>0</v>
      </c>
      <c r="D95" s="94">
        <v>520</v>
      </c>
      <c r="E95" s="9"/>
      <c r="F95" s="99">
        <f t="shared" si="6"/>
        <v>0</v>
      </c>
      <c r="G95" s="99">
        <f t="shared" si="7"/>
        <v>0.44444444444444442</v>
      </c>
      <c r="H95" s="11"/>
      <c r="L95" s="11"/>
      <c r="M95" s="11"/>
      <c r="N95" s="41"/>
    </row>
    <row r="96" spans="1:14" x14ac:dyDescent="0.25">
      <c r="A96" s="13" t="s">
        <v>141</v>
      </c>
      <c r="B96" s="9" t="s">
        <v>1128</v>
      </c>
      <c r="C96" s="94">
        <v>0</v>
      </c>
      <c r="D96" s="94">
        <v>0</v>
      </c>
      <c r="E96" s="9"/>
      <c r="F96" s="99">
        <f t="shared" si="6"/>
        <v>0</v>
      </c>
      <c r="G96" s="99">
        <f t="shared" si="7"/>
        <v>0</v>
      </c>
      <c r="H96" s="11"/>
      <c r="L96" s="11"/>
      <c r="M96" s="11"/>
      <c r="N96" s="41"/>
    </row>
    <row r="97" spans="1:14" x14ac:dyDescent="0.25">
      <c r="A97" s="13" t="s">
        <v>142</v>
      </c>
      <c r="B97" s="9" t="s">
        <v>1129</v>
      </c>
      <c r="C97" s="94">
        <v>0</v>
      </c>
      <c r="D97" s="94">
        <v>0</v>
      </c>
      <c r="E97" s="9"/>
      <c r="F97" s="99">
        <f t="shared" si="6"/>
        <v>0</v>
      </c>
      <c r="G97" s="99">
        <f t="shared" si="7"/>
        <v>0</v>
      </c>
      <c r="H97" s="11"/>
      <c r="L97" s="11"/>
      <c r="M97" s="11"/>
    </row>
    <row r="98" spans="1:14" x14ac:dyDescent="0.25">
      <c r="A98" s="13" t="s">
        <v>143</v>
      </c>
      <c r="B98" s="9" t="s">
        <v>1130</v>
      </c>
      <c r="C98" s="94">
        <v>300</v>
      </c>
      <c r="D98" s="94">
        <v>300</v>
      </c>
      <c r="E98" s="9"/>
      <c r="F98" s="99">
        <f t="shared" si="6"/>
        <v>0.25641025641025639</v>
      </c>
      <c r="G98" s="99">
        <f t="shared" si="7"/>
        <v>0.25641025641025639</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1170</v>
      </c>
      <c r="D100" s="95">
        <f>SUM(D93:D99)</f>
        <v>1170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1474.3974728200001</v>
      </c>
      <c r="D112" s="94">
        <v>1474.3974728200001</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1474.3974728200001</v>
      </c>
      <c r="D129" s="94">
        <f>SUM(D112:D128)</f>
        <v>1474.3974728200001</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1170</v>
      </c>
      <c r="D138" s="94">
        <v>1170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1170</v>
      </c>
      <c r="D155" s="94">
        <f>SUM(D138:D154)</f>
        <v>1170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1100</v>
      </c>
      <c r="D164" s="94">
        <v>500</v>
      </c>
      <c r="E164" s="49"/>
      <c r="F164" s="99">
        <f>IF($C$167=0,"",IF(C164="[for completion]","",IF(C164="","",C164/$C$167)))</f>
        <v>0.94017094017094016</v>
      </c>
      <c r="G164" s="99">
        <f>IF($D$167=0,"",IF(D164="[for completion]","",IF(D164="","",D164/$D$167)))</f>
        <v>0.42735042735042733</v>
      </c>
      <c r="H164" s="11"/>
      <c r="L164" s="11"/>
      <c r="M164" s="11"/>
      <c r="N164" s="41"/>
    </row>
    <row r="165" spans="1:14" x14ac:dyDescent="0.25">
      <c r="A165" s="13" t="s">
        <v>220</v>
      </c>
      <c r="B165" s="11" t="s">
        <v>221</v>
      </c>
      <c r="C165" s="94">
        <v>70</v>
      </c>
      <c r="D165" s="94">
        <v>670</v>
      </c>
      <c r="E165" s="49"/>
      <c r="F165" s="99">
        <f t="shared" ref="F165:F166" si="26">IF($C$167=0,"",IF(C165="[for completion]","",IF(C165="","",C165/$C$167)))</f>
        <v>5.9829059829059832E-2</v>
      </c>
      <c r="G165" s="99">
        <f t="shared" ref="G165:G166" si="27">IF($D$167=0,"",IF(D165="[for completion]","",IF(D165="","",D165/$D$167)))</f>
        <v>0.57264957264957261</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1170</v>
      </c>
      <c r="D167" s="102">
        <f>SUM(D164:D166)</f>
        <v>1170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1474.3974728200001</v>
      </c>
      <c r="E217" s="49"/>
      <c r="F217" s="99">
        <f>IF($C$38=0,"",IF(C217="[for completion]","",IF(C217="","",C217/$C$38)))</f>
        <v>1</v>
      </c>
      <c r="G217" s="99">
        <f>IF($C$39=0,"",IF(C217="[for completion]","",IF(C217="","",C217/$C$39)))</f>
        <v>1.2601687801880344</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1474.3974728200001</v>
      </c>
      <c r="E220" s="49"/>
      <c r="F220" s="93">
        <f>SUM(F217:F219)</f>
        <v>1</v>
      </c>
      <c r="G220" s="93">
        <f>SUM(G217:G219)</f>
        <v>1.2601687801880344</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600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70" zoomScaleNormal="40" workbookViewId="0"/>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1474.3974728200001</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1474.3974728200001</v>
      </c>
      <c r="F15" s="91">
        <f>SUM(F12:F14)</f>
        <v>1</v>
      </c>
    </row>
    <row r="16" spans="1:7" outlineLevel="1" x14ac:dyDescent="0.25">
      <c r="A16" s="13" t="s">
        <v>438</v>
      </c>
      <c r="B16" s="40" t="s">
        <v>439</v>
      </c>
      <c r="C16" s="94">
        <v>1055.5200195699999</v>
      </c>
      <c r="F16" s="99">
        <f t="shared" ref="F16:F26" si="0">IF($C$15=0,"",IF(C16="[for completion]","",C16/$C$15))</f>
        <v>0.71589923275652667</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6351</v>
      </c>
      <c r="D28" s="13">
        <v>0</v>
      </c>
      <c r="F28" s="13">
        <v>6351</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3.8960000000000002E-2</v>
      </c>
      <c r="D36" s="91">
        <v>0</v>
      </c>
      <c r="E36" s="107"/>
      <c r="F36" s="91">
        <v>3.8960000000000002E-2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2.2669999999999999E-2</v>
      </c>
      <c r="D100" s="91"/>
      <c r="E100" s="91"/>
      <c r="F100" s="311">
        <f t="shared" ref="F100:F118" si="1">C100</f>
        <v>2.2669999999999999E-2</v>
      </c>
      <c r="G100" s="13"/>
    </row>
    <row r="101" spans="1:7" x14ac:dyDescent="0.25">
      <c r="A101" s="13" t="s">
        <v>558</v>
      </c>
      <c r="B101" s="29" t="s">
        <v>1620</v>
      </c>
      <c r="C101" s="91">
        <v>0</v>
      </c>
      <c r="D101" s="91"/>
      <c r="E101" s="91"/>
      <c r="F101" s="311">
        <f t="shared" si="1"/>
        <v>0</v>
      </c>
      <c r="G101" s="13"/>
    </row>
    <row r="102" spans="1:7" x14ac:dyDescent="0.25">
      <c r="A102" s="13" t="s">
        <v>559</v>
      </c>
      <c r="B102" s="29" t="s">
        <v>1622</v>
      </c>
      <c r="C102" s="91">
        <v>6.4000000000000005E-4</v>
      </c>
      <c r="D102" s="91"/>
      <c r="E102" s="91"/>
      <c r="F102" s="311">
        <f t="shared" si="1"/>
        <v>6.4000000000000005E-4</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0</v>
      </c>
      <c r="D104" s="91"/>
      <c r="E104" s="91"/>
      <c r="F104" s="311">
        <f t="shared" si="1"/>
        <v>0</v>
      </c>
      <c r="G104" s="13"/>
    </row>
    <row r="105" spans="1:7" x14ac:dyDescent="0.25">
      <c r="A105" s="13" t="s">
        <v>562</v>
      </c>
      <c r="B105" s="29" t="s">
        <v>1627</v>
      </c>
      <c r="C105" s="91">
        <v>1.208E-2</v>
      </c>
      <c r="D105" s="91"/>
      <c r="E105" s="91"/>
      <c r="F105" s="311">
        <f t="shared" si="1"/>
        <v>1.208E-2</v>
      </c>
      <c r="G105" s="13"/>
    </row>
    <row r="106" spans="1:7" x14ac:dyDescent="0.25">
      <c r="A106" s="13" t="s">
        <v>563</v>
      </c>
      <c r="B106" s="29" t="s">
        <v>1628</v>
      </c>
      <c r="C106" s="91">
        <v>3.6000000000000002E-4</v>
      </c>
      <c r="D106" s="91"/>
      <c r="E106" s="91"/>
      <c r="F106" s="311">
        <f t="shared" si="1"/>
        <v>3.6000000000000002E-4</v>
      </c>
      <c r="G106" s="13"/>
    </row>
    <row r="107" spans="1:7" x14ac:dyDescent="0.25">
      <c r="A107" s="13" t="s">
        <v>564</v>
      </c>
      <c r="B107" s="29" t="s">
        <v>1629</v>
      </c>
      <c r="C107" s="91">
        <v>5.5000000000000003E-4</v>
      </c>
      <c r="D107" s="91"/>
      <c r="E107" s="91"/>
      <c r="F107" s="311">
        <f t="shared" si="1"/>
        <v>5.5000000000000003E-4</v>
      </c>
      <c r="G107" s="13"/>
    </row>
    <row r="108" spans="1:7" x14ac:dyDescent="0.25">
      <c r="A108" s="13" t="s">
        <v>565</v>
      </c>
      <c r="B108" s="29" t="s">
        <v>1630</v>
      </c>
      <c r="C108" s="91">
        <v>0</v>
      </c>
      <c r="D108" s="91"/>
      <c r="E108" s="91"/>
      <c r="F108" s="311">
        <f t="shared" si="1"/>
        <v>0</v>
      </c>
      <c r="G108" s="13"/>
    </row>
    <row r="109" spans="1:7" x14ac:dyDescent="0.25">
      <c r="A109" s="13" t="s">
        <v>566</v>
      </c>
      <c r="B109" s="29" t="s">
        <v>1631</v>
      </c>
      <c r="C109" s="91">
        <v>2.23E-2</v>
      </c>
      <c r="D109" s="91"/>
      <c r="E109" s="91"/>
      <c r="F109" s="311">
        <f t="shared" si="1"/>
        <v>2.23E-2</v>
      </c>
      <c r="G109" s="13"/>
    </row>
    <row r="110" spans="1:7" x14ac:dyDescent="0.25">
      <c r="A110" s="13" t="s">
        <v>567</v>
      </c>
      <c r="B110" s="29" t="s">
        <v>1632</v>
      </c>
      <c r="C110" s="91">
        <v>4.0000000000000003E-5</v>
      </c>
      <c r="D110" s="91"/>
      <c r="E110" s="91"/>
      <c r="F110" s="311">
        <f t="shared" si="1"/>
        <v>4.0000000000000003E-5</v>
      </c>
      <c r="G110" s="13"/>
    </row>
    <row r="111" spans="1:7" x14ac:dyDescent="0.25">
      <c r="A111" s="13" t="s">
        <v>568</v>
      </c>
      <c r="B111" s="29" t="s">
        <v>1633</v>
      </c>
      <c r="C111" s="91">
        <v>3.6600000000000001E-3</v>
      </c>
      <c r="D111" s="91"/>
      <c r="E111" s="91"/>
      <c r="F111" s="311">
        <f t="shared" si="1"/>
        <v>3.6600000000000001E-3</v>
      </c>
      <c r="G111" s="13"/>
    </row>
    <row r="112" spans="1:7" x14ac:dyDescent="0.25">
      <c r="A112" s="13" t="s">
        <v>569</v>
      </c>
      <c r="B112" s="29" t="s">
        <v>1634</v>
      </c>
      <c r="C112" s="91">
        <v>7.7049999999999993E-2</v>
      </c>
      <c r="D112" s="91"/>
      <c r="E112" s="91"/>
      <c r="F112" s="311">
        <f t="shared" si="1"/>
        <v>7.7049999999999993E-2</v>
      </c>
      <c r="G112" s="13"/>
    </row>
    <row r="113" spans="1:7" x14ac:dyDescent="0.25">
      <c r="A113" s="13" t="s">
        <v>570</v>
      </c>
      <c r="B113" s="29" t="s">
        <v>1635</v>
      </c>
      <c r="C113" s="91">
        <v>3.5500000000000002E-3</v>
      </c>
      <c r="D113" s="91"/>
      <c r="E113" s="91"/>
      <c r="F113" s="311">
        <f t="shared" si="1"/>
        <v>3.5500000000000002E-3</v>
      </c>
      <c r="G113" s="13"/>
    </row>
    <row r="114" spans="1:7" x14ac:dyDescent="0.25">
      <c r="A114" s="13" t="s">
        <v>571</v>
      </c>
      <c r="B114" s="29" t="s">
        <v>1636</v>
      </c>
      <c r="C114" s="91">
        <v>3.6999999999999999E-4</v>
      </c>
      <c r="D114" s="91"/>
      <c r="E114" s="91"/>
      <c r="F114" s="311">
        <f t="shared" si="1"/>
        <v>3.6999999999999999E-4</v>
      </c>
      <c r="G114" s="13"/>
    </row>
    <row r="115" spans="1:7" x14ac:dyDescent="0.25">
      <c r="A115" s="13" t="s">
        <v>572</v>
      </c>
      <c r="B115" s="29" t="s">
        <v>1637</v>
      </c>
      <c r="C115" s="91">
        <v>3.5E-4</v>
      </c>
      <c r="D115" s="91"/>
      <c r="E115" s="91"/>
      <c r="F115" s="311">
        <f t="shared" si="1"/>
        <v>3.5E-4</v>
      </c>
      <c r="G115" s="13"/>
    </row>
    <row r="116" spans="1:7" x14ac:dyDescent="0.25">
      <c r="A116" s="13" t="s">
        <v>573</v>
      </c>
      <c r="B116" s="29" t="s">
        <v>1638</v>
      </c>
      <c r="C116" s="91">
        <v>1.4999999999999999E-4</v>
      </c>
      <c r="D116" s="91"/>
      <c r="E116" s="91"/>
      <c r="F116" s="311">
        <f t="shared" si="1"/>
        <v>1.4999999999999999E-4</v>
      </c>
      <c r="G116" s="13"/>
    </row>
    <row r="117" spans="1:7" x14ac:dyDescent="0.25">
      <c r="A117" s="13" t="s">
        <v>574</v>
      </c>
      <c r="B117" s="29" t="s">
        <v>1639</v>
      </c>
      <c r="C117" s="91">
        <v>0.77080000000000004</v>
      </c>
      <c r="D117" s="91"/>
      <c r="E117" s="91"/>
      <c r="F117" s="311">
        <f t="shared" si="1"/>
        <v>0.77080000000000004</v>
      </c>
      <c r="G117" s="13"/>
    </row>
    <row r="118" spans="1:7" x14ac:dyDescent="0.25">
      <c r="A118" s="13" t="s">
        <v>575</v>
      </c>
      <c r="B118" s="29" t="s">
        <v>1640</v>
      </c>
      <c r="C118" s="91">
        <v>8.5430000000000006E-2</v>
      </c>
      <c r="D118" s="91"/>
      <c r="E118" s="91"/>
      <c r="F118" s="311">
        <f t="shared" si="1"/>
        <v>8.5430000000000006E-2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2.4209999999999999E-2</v>
      </c>
      <c r="D150" s="91"/>
      <c r="E150" s="92"/>
      <c r="F150" s="91">
        <v>2.4209999999999999E-2</v>
      </c>
    </row>
    <row r="151" spans="1:7" x14ac:dyDescent="0.25">
      <c r="A151" s="13" t="s">
        <v>590</v>
      </c>
      <c r="B151" s="13" t="s">
        <v>591</v>
      </c>
      <c r="C151" s="91">
        <v>0.97579000000000005</v>
      </c>
      <c r="D151" s="91"/>
      <c r="E151" s="92"/>
      <c r="F151" s="91">
        <v>0.97579000000000005</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0.11568000000000001</v>
      </c>
      <c r="D170" s="91"/>
      <c r="E170" s="92"/>
      <c r="F170" s="91">
        <v>0.11568000000000001</v>
      </c>
    </row>
    <row r="171" spans="1:7" x14ac:dyDescent="0.25">
      <c r="A171" s="13" t="s">
        <v>614</v>
      </c>
      <c r="B171" s="9" t="s">
        <v>615</v>
      </c>
      <c r="C171" s="91">
        <v>0.13056999999999999</v>
      </c>
      <c r="D171" s="91"/>
      <c r="E171" s="92"/>
      <c r="F171" s="91">
        <v>0.13056999999999999</v>
      </c>
    </row>
    <row r="172" spans="1:7" x14ac:dyDescent="0.25">
      <c r="A172" s="13" t="s">
        <v>616</v>
      </c>
      <c r="B172" s="9" t="s">
        <v>617</v>
      </c>
      <c r="C172" s="91">
        <v>0.13131999999999999</v>
      </c>
      <c r="D172" s="91"/>
      <c r="E172" s="91"/>
      <c r="F172" s="91">
        <v>0.13131999999999999</v>
      </c>
    </row>
    <row r="173" spans="1:7" x14ac:dyDescent="0.25">
      <c r="A173" s="13" t="s">
        <v>618</v>
      </c>
      <c r="B173" s="9" t="s">
        <v>619</v>
      </c>
      <c r="C173" s="91">
        <v>0.22325999999999999</v>
      </c>
      <c r="D173" s="91"/>
      <c r="E173" s="91"/>
      <c r="F173" s="91">
        <v>0.22325999999999999</v>
      </c>
    </row>
    <row r="174" spans="1:7" x14ac:dyDescent="0.25">
      <c r="A174" s="13" t="s">
        <v>620</v>
      </c>
      <c r="B174" s="9" t="s">
        <v>621</v>
      </c>
      <c r="C174" s="91">
        <v>0.39917000000000002</v>
      </c>
      <c r="D174" s="91"/>
      <c r="E174" s="91"/>
      <c r="F174" s="91">
        <v>0.39917000000000002</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232.15201902000001</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1730</v>
      </c>
      <c r="C190" s="313">
        <v>13.298749470000001</v>
      </c>
      <c r="D190" s="13">
        <v>876</v>
      </c>
      <c r="E190" s="26"/>
      <c r="F190" s="99">
        <f>IF($C$214=0,"",IF(C190="[for completion]","",IF(C190="","",C190/$C$214)))</f>
        <v>9.0197858550070658E-3</v>
      </c>
      <c r="G190" s="99">
        <f>IF($D$214=0,"",IF(D190="[for completion]","",IF(D190="","",D190/$D$214)))</f>
        <v>0.13795275590551181</v>
      </c>
    </row>
    <row r="191" spans="1:7" x14ac:dyDescent="0.25">
      <c r="A191" s="13" t="s">
        <v>641</v>
      </c>
      <c r="B191" s="29" t="s">
        <v>1731</v>
      </c>
      <c r="C191" s="313">
        <v>32.299088269999999</v>
      </c>
      <c r="D191" s="13">
        <v>881</v>
      </c>
      <c r="E191" s="26"/>
      <c r="F191" s="99">
        <f t="shared" ref="F191:F213" si="2">IF($C$214=0,"",IF(C191="[for completion]","",IF(C191="","",C191/$C$214)))</f>
        <v>2.1906635670110912E-2</v>
      </c>
      <c r="G191" s="99">
        <f t="shared" ref="G191:G213" si="3">IF($D$214=0,"",IF(D191="[for completion]","",IF(D191="","",D191/$D$214)))</f>
        <v>0.13874015748031496</v>
      </c>
    </row>
    <row r="192" spans="1:7" x14ac:dyDescent="0.25">
      <c r="A192" s="13" t="s">
        <v>642</v>
      </c>
      <c r="B192" s="29" t="s">
        <v>1732</v>
      </c>
      <c r="C192" s="313">
        <v>94.034137229999999</v>
      </c>
      <c r="D192" s="13">
        <v>1274</v>
      </c>
      <c r="E192" s="26"/>
      <c r="F192" s="99">
        <f t="shared" si="2"/>
        <v>6.377801031505162E-2</v>
      </c>
      <c r="G192" s="99">
        <f t="shared" si="3"/>
        <v>0.20062992125984253</v>
      </c>
    </row>
    <row r="193" spans="1:7" x14ac:dyDescent="0.25">
      <c r="A193" s="13" t="s">
        <v>643</v>
      </c>
      <c r="B193" s="29" t="s">
        <v>1733</v>
      </c>
      <c r="C193" s="313">
        <v>111.7265878</v>
      </c>
      <c r="D193" s="13">
        <v>899</v>
      </c>
      <c r="E193" s="26"/>
      <c r="F193" s="99">
        <f t="shared" si="2"/>
        <v>7.5777793885055039E-2</v>
      </c>
      <c r="G193" s="99">
        <f t="shared" si="3"/>
        <v>0.1415748031496063</v>
      </c>
    </row>
    <row r="194" spans="1:7" x14ac:dyDescent="0.25">
      <c r="A194" s="13" t="s">
        <v>644</v>
      </c>
      <c r="B194" s="29" t="s">
        <v>1734</v>
      </c>
      <c r="C194" s="313">
        <v>109.34126051</v>
      </c>
      <c r="D194" s="13">
        <v>630</v>
      </c>
      <c r="E194" s="26"/>
      <c r="F194" s="99">
        <f t="shared" si="2"/>
        <v>7.4159961967968452E-2</v>
      </c>
      <c r="G194" s="99">
        <f t="shared" si="3"/>
        <v>9.9212598425196849E-2</v>
      </c>
    </row>
    <row r="195" spans="1:7" x14ac:dyDescent="0.25">
      <c r="A195" s="13" t="s">
        <v>645</v>
      </c>
      <c r="B195" s="29" t="s">
        <v>1735</v>
      </c>
      <c r="C195" s="313">
        <v>90.092441149999999</v>
      </c>
      <c r="D195" s="13">
        <v>401</v>
      </c>
      <c r="E195" s="26"/>
      <c r="F195" s="99">
        <f t="shared" si="2"/>
        <v>6.1104581912830518E-2</v>
      </c>
      <c r="G195" s="99">
        <f t="shared" si="3"/>
        <v>6.3149606299212596E-2</v>
      </c>
    </row>
    <row r="196" spans="1:7" x14ac:dyDescent="0.25">
      <c r="A196" s="13" t="s">
        <v>646</v>
      </c>
      <c r="B196" s="29" t="s">
        <v>1736</v>
      </c>
      <c r="C196" s="313">
        <v>89.145744280000002</v>
      </c>
      <c r="D196" s="13">
        <v>327</v>
      </c>
      <c r="E196" s="26"/>
      <c r="F196" s="99">
        <f t="shared" si="2"/>
        <v>6.0462491236841158E-2</v>
      </c>
      <c r="G196" s="99">
        <f t="shared" si="3"/>
        <v>5.1496062992125988E-2</v>
      </c>
    </row>
    <row r="197" spans="1:7" x14ac:dyDescent="0.25">
      <c r="A197" s="13" t="s">
        <v>647</v>
      </c>
      <c r="B197" s="29" t="s">
        <v>1737</v>
      </c>
      <c r="C197" s="313">
        <v>934.45946411</v>
      </c>
      <c r="D197" s="13">
        <v>1062</v>
      </c>
      <c r="E197" s="26"/>
      <c r="F197" s="99">
        <f t="shared" si="2"/>
        <v>0.63379073915713524</v>
      </c>
      <c r="G197" s="99">
        <f t="shared" si="3"/>
        <v>0.16724409448818897</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1474.3974728200001</v>
      </c>
      <c r="D214" s="36">
        <f>SUM(D190:D213)</f>
        <v>6350</v>
      </c>
      <c r="E214" s="84"/>
      <c r="F214" s="109">
        <f>SUM(F190:F213)</f>
        <v>1</v>
      </c>
      <c r="G214" s="109">
        <f>SUM(G190:G213)</f>
        <v>1</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0.28845999999999999</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1072.2145346699999</v>
      </c>
      <c r="D219" s="108">
        <v>4106</v>
      </c>
      <c r="F219" s="99">
        <f t="shared" ref="F219:F233" si="4">IF($C$227=0,"",IF(C219="[for completion]","",C219/$C$227))</f>
        <v>0.72722217342059947</v>
      </c>
      <c r="G219" s="99">
        <f t="shared" ref="G219:G233" si="5">IF($D$227=0,"",IF(D219="[for completion]","",D219/$D$227))</f>
        <v>0.646512360258227</v>
      </c>
    </row>
    <row r="220" spans="1:7" x14ac:dyDescent="0.25">
      <c r="A220" s="13" t="s">
        <v>671</v>
      </c>
      <c r="B220" s="13" t="s">
        <v>672</v>
      </c>
      <c r="C220" s="94">
        <v>87.858622679999996</v>
      </c>
      <c r="D220" s="108">
        <v>479</v>
      </c>
      <c r="F220" s="99">
        <f t="shared" si="4"/>
        <v>5.9589509816479515E-2</v>
      </c>
      <c r="G220" s="99">
        <f t="shared" si="5"/>
        <v>7.5421193512832621E-2</v>
      </c>
    </row>
    <row r="221" spans="1:7" x14ac:dyDescent="0.25">
      <c r="A221" s="13" t="s">
        <v>673</v>
      </c>
      <c r="B221" s="13" t="s">
        <v>674</v>
      </c>
      <c r="C221" s="94">
        <v>95.434113940000003</v>
      </c>
      <c r="D221" s="108">
        <v>542</v>
      </c>
      <c r="F221" s="99">
        <f t="shared" si="4"/>
        <v>6.4727534941760534E-2</v>
      </c>
      <c r="G221" s="99">
        <f t="shared" si="5"/>
        <v>8.5340891198236499E-2</v>
      </c>
    </row>
    <row r="222" spans="1:7" x14ac:dyDescent="0.25">
      <c r="A222" s="13" t="s">
        <v>675</v>
      </c>
      <c r="B222" s="13" t="s">
        <v>676</v>
      </c>
      <c r="C222" s="94">
        <v>95.03427465</v>
      </c>
      <c r="D222" s="108">
        <v>547</v>
      </c>
      <c r="F222" s="99">
        <f t="shared" si="4"/>
        <v>6.4456346678506637E-2</v>
      </c>
      <c r="G222" s="99">
        <f t="shared" si="5"/>
        <v>8.6128168792316176E-2</v>
      </c>
    </row>
    <row r="223" spans="1:7" x14ac:dyDescent="0.25">
      <c r="A223" s="13" t="s">
        <v>677</v>
      </c>
      <c r="B223" s="13" t="s">
        <v>678</v>
      </c>
      <c r="C223" s="94">
        <v>72.061389660000003</v>
      </c>
      <c r="D223" s="108">
        <v>405</v>
      </c>
      <c r="F223" s="99">
        <f t="shared" si="4"/>
        <v>4.8875144585111149E-2</v>
      </c>
      <c r="G223" s="99">
        <f t="shared" si="5"/>
        <v>6.3769485120453467E-2</v>
      </c>
    </row>
    <row r="224" spans="1:7" x14ac:dyDescent="0.25">
      <c r="A224" s="13" t="s">
        <v>679</v>
      </c>
      <c r="B224" s="13" t="s">
        <v>680</v>
      </c>
      <c r="C224" s="94">
        <v>37.213127679999999</v>
      </c>
      <c r="D224" s="108">
        <v>197</v>
      </c>
      <c r="F224" s="99">
        <f t="shared" si="4"/>
        <v>2.523954928437612E-2</v>
      </c>
      <c r="G224" s="99">
        <f t="shared" si="5"/>
        <v>3.1018737206739096E-2</v>
      </c>
    </row>
    <row r="225" spans="1:7" x14ac:dyDescent="0.25">
      <c r="A225" s="13" t="s">
        <v>681</v>
      </c>
      <c r="B225" s="13" t="s">
        <v>682</v>
      </c>
      <c r="C225" s="94">
        <v>14.581409539999999</v>
      </c>
      <c r="D225" s="108">
        <v>75</v>
      </c>
      <c r="F225" s="99">
        <f t="shared" si="4"/>
        <v>9.8897412731662696E-3</v>
      </c>
      <c r="G225" s="99">
        <f t="shared" si="5"/>
        <v>1.1809163911195087E-2</v>
      </c>
    </row>
    <row r="226" spans="1:7" x14ac:dyDescent="0.25">
      <c r="A226" s="13" t="s">
        <v>683</v>
      </c>
      <c r="B226" s="13" t="s">
        <v>684</v>
      </c>
      <c r="C226" s="94">
        <v>0</v>
      </c>
      <c r="D226" s="108">
        <v>0</v>
      </c>
      <c r="F226" s="99">
        <f t="shared" si="4"/>
        <v>0</v>
      </c>
      <c r="G226" s="99">
        <f t="shared" si="5"/>
        <v>0</v>
      </c>
    </row>
    <row r="227" spans="1:7" x14ac:dyDescent="0.25">
      <c r="A227" s="13" t="s">
        <v>685</v>
      </c>
      <c r="B227" s="38" t="s">
        <v>96</v>
      </c>
      <c r="C227" s="94">
        <f>SUM(C219:C226)</f>
        <v>1474.3974728200003</v>
      </c>
      <c r="D227" s="108">
        <f>SUM(D219:D226)</f>
        <v>6351</v>
      </c>
      <c r="F227" s="91">
        <f>SUM(F219:F226)</f>
        <v>0.99999999999999956</v>
      </c>
      <c r="G227" s="91">
        <f>SUM(G219:G226)</f>
        <v>1</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0.29996</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1072.3595342199999</v>
      </c>
      <c r="D241" s="108">
        <v>4081</v>
      </c>
      <c r="F241" s="99">
        <f>IF($C$249=0,"",IF(C241="[Mark as ND1 if not relevant]","",C241/$C$249))</f>
        <v>0.72732051837348577</v>
      </c>
      <c r="G241" s="99">
        <f>IF($D$249=0,"",IF(D241="[Mark as ND1 if not relevant]","",D241/$D$249))</f>
        <v>0.6425759722878287</v>
      </c>
    </row>
    <row r="242" spans="1:7" x14ac:dyDescent="0.25">
      <c r="A242" s="13" t="s">
        <v>704</v>
      </c>
      <c r="B242" s="13" t="s">
        <v>672</v>
      </c>
      <c r="C242" s="94">
        <v>77.642176710000001</v>
      </c>
      <c r="D242" s="108">
        <v>452</v>
      </c>
      <c r="F242" s="99">
        <f t="shared" ref="F242:F248" si="6">IF($C$249=0,"",IF(C242="[Mark as ND1 if not relevant]","",C242/$C$249))</f>
        <v>5.2660275225172505E-2</v>
      </c>
      <c r="G242" s="99">
        <f t="shared" ref="G242:G248" si="7">IF($D$249=0,"",IF(D242="[Mark as ND1 if not relevant]","",D242/$D$249))</f>
        <v>7.1169894504802392E-2</v>
      </c>
    </row>
    <row r="243" spans="1:7" x14ac:dyDescent="0.25">
      <c r="A243" s="13" t="s">
        <v>705</v>
      </c>
      <c r="B243" s="13" t="s">
        <v>674</v>
      </c>
      <c r="C243" s="94">
        <v>81.497979749999999</v>
      </c>
      <c r="D243" s="108">
        <v>462</v>
      </c>
      <c r="F243" s="99">
        <f t="shared" si="6"/>
        <v>5.5275447260583831E-2</v>
      </c>
      <c r="G243" s="99">
        <f t="shared" si="7"/>
        <v>7.2744449692961732E-2</v>
      </c>
    </row>
    <row r="244" spans="1:7" x14ac:dyDescent="0.25">
      <c r="A244" s="13" t="s">
        <v>706</v>
      </c>
      <c r="B244" s="13" t="s">
        <v>676</v>
      </c>
      <c r="C244" s="94">
        <v>80.990172560000005</v>
      </c>
      <c r="D244" s="108">
        <v>486</v>
      </c>
      <c r="F244" s="99">
        <f t="shared" si="6"/>
        <v>5.4931030507733097E-2</v>
      </c>
      <c r="G244" s="99">
        <f t="shared" si="7"/>
        <v>7.6523382144544169E-2</v>
      </c>
    </row>
    <row r="245" spans="1:7" x14ac:dyDescent="0.25">
      <c r="A245" s="13" t="s">
        <v>707</v>
      </c>
      <c r="B245" s="13" t="s">
        <v>678</v>
      </c>
      <c r="C245" s="94">
        <v>79.878962950000002</v>
      </c>
      <c r="D245" s="108">
        <v>440</v>
      </c>
      <c r="F245" s="99">
        <f t="shared" si="6"/>
        <v>5.4177360191224315E-2</v>
      </c>
      <c r="G245" s="99">
        <f t="shared" si="7"/>
        <v>6.928042827901118E-2</v>
      </c>
    </row>
    <row r="246" spans="1:7" x14ac:dyDescent="0.25">
      <c r="A246" s="13" t="s">
        <v>708</v>
      </c>
      <c r="B246" s="13" t="s">
        <v>680</v>
      </c>
      <c r="C246" s="94">
        <v>49.272732480000002</v>
      </c>
      <c r="D246" s="108">
        <v>256</v>
      </c>
      <c r="F246" s="99">
        <f t="shared" si="6"/>
        <v>3.3418893743597321E-2</v>
      </c>
      <c r="G246" s="99">
        <f t="shared" si="7"/>
        <v>4.0308612816879232E-2</v>
      </c>
    </row>
    <row r="247" spans="1:7" x14ac:dyDescent="0.25">
      <c r="A247" s="13" t="s">
        <v>709</v>
      </c>
      <c r="B247" s="13" t="s">
        <v>682</v>
      </c>
      <c r="C247" s="94">
        <v>24.885466910000002</v>
      </c>
      <c r="D247" s="108">
        <v>137</v>
      </c>
      <c r="F247" s="99">
        <f t="shared" si="6"/>
        <v>1.6878397697198247E-2</v>
      </c>
      <c r="G247" s="99">
        <f t="shared" si="7"/>
        <v>2.1571406077783028E-2</v>
      </c>
    </row>
    <row r="248" spans="1:7" x14ac:dyDescent="0.25">
      <c r="A248" s="13" t="s">
        <v>710</v>
      </c>
      <c r="B248" s="13" t="s">
        <v>684</v>
      </c>
      <c r="C248" s="94">
        <v>7.8704472399999998</v>
      </c>
      <c r="D248" s="108">
        <v>37</v>
      </c>
      <c r="F248" s="99">
        <f t="shared" si="6"/>
        <v>5.338077001004771E-3</v>
      </c>
      <c r="G248" s="99">
        <f t="shared" si="7"/>
        <v>5.8258541961895768E-3</v>
      </c>
    </row>
    <row r="249" spans="1:7" x14ac:dyDescent="0.25">
      <c r="A249" s="13" t="s">
        <v>711</v>
      </c>
      <c r="B249" s="38" t="s">
        <v>96</v>
      </c>
      <c r="C249" s="94">
        <f>SUM(C241:C248)</f>
        <v>1474.3974728200001</v>
      </c>
      <c r="D249" s="108">
        <f>SUM(D241:D248)</f>
        <v>6351</v>
      </c>
      <c r="F249" s="91">
        <f>SUM(F241:F248)</f>
        <v>0.99999999999999978</v>
      </c>
      <c r="G249" s="91">
        <f>SUM(G241:G248)</f>
        <v>0.99999999999999989</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0.97275999999999996</v>
      </c>
      <c r="E260" s="84"/>
      <c r="F260" s="84"/>
      <c r="G260" s="84"/>
    </row>
    <row r="261" spans="1:14" x14ac:dyDescent="0.25">
      <c r="A261" s="13" t="s">
        <v>724</v>
      </c>
      <c r="B261" s="13" t="s">
        <v>725</v>
      </c>
      <c r="C261" s="91">
        <v>2.99E-3</v>
      </c>
      <c r="E261" s="84"/>
      <c r="F261" s="84"/>
    </row>
    <row r="262" spans="1:14" x14ac:dyDescent="0.25">
      <c r="A262" s="13" t="s">
        <v>726</v>
      </c>
      <c r="B262" s="13" t="s">
        <v>727</v>
      </c>
      <c r="C262" s="91">
        <v>5.5100000000000001E-3</v>
      </c>
      <c r="E262" s="84"/>
      <c r="F262" s="84"/>
    </row>
    <row r="263" spans="1:14" x14ac:dyDescent="0.25">
      <c r="A263" s="13" t="s">
        <v>728</v>
      </c>
      <c r="B263" s="13" t="s">
        <v>1324</v>
      </c>
      <c r="C263" s="91">
        <v>1.7479999999999999E-2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1.2600000000000001E-3</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0.77841000000000005</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329" t="s">
        <v>1751</v>
      </c>
    </row>
    <row r="7" spans="1:3" ht="45" x14ac:dyDescent="0.25">
      <c r="A7" s="1" t="s">
        <v>772</v>
      </c>
      <c r="B7" s="26" t="s">
        <v>773</v>
      </c>
      <c r="C7" s="329" t="s">
        <v>1752</v>
      </c>
    </row>
    <row r="8" spans="1:3" ht="30" x14ac:dyDescent="0.25">
      <c r="A8" s="1" t="s">
        <v>774</v>
      </c>
      <c r="B8" s="26" t="s">
        <v>775</v>
      </c>
      <c r="C8" s="329" t="s">
        <v>1753</v>
      </c>
    </row>
    <row r="9" spans="1:3" x14ac:dyDescent="0.25">
      <c r="A9" s="1" t="s">
        <v>776</v>
      </c>
      <c r="B9" s="26" t="s">
        <v>777</v>
      </c>
      <c r="C9" s="329" t="s">
        <v>1754</v>
      </c>
    </row>
    <row r="10" spans="1:3" ht="44.25" customHeight="1" x14ac:dyDescent="0.25">
      <c r="A10" s="1" t="s">
        <v>778</v>
      </c>
      <c r="B10" s="26" t="s">
        <v>993</v>
      </c>
      <c r="C10" s="329" t="s">
        <v>1755</v>
      </c>
    </row>
    <row r="11" spans="1:3" ht="54.75" customHeight="1" x14ac:dyDescent="0.25">
      <c r="A11" s="1" t="s">
        <v>779</v>
      </c>
      <c r="B11" s="26" t="s">
        <v>780</v>
      </c>
      <c r="C11" s="329" t="s">
        <v>1756</v>
      </c>
    </row>
    <row r="12" spans="1:3" ht="30" x14ac:dyDescent="0.25">
      <c r="A12" s="1" t="s">
        <v>781</v>
      </c>
      <c r="B12" s="26" t="s">
        <v>782</v>
      </c>
      <c r="C12" s="329" t="s">
        <v>1757</v>
      </c>
    </row>
    <row r="13" spans="1:3" ht="60" x14ac:dyDescent="0.25">
      <c r="A13" s="1" t="s">
        <v>783</v>
      </c>
      <c r="B13" s="26" t="s">
        <v>784</v>
      </c>
      <c r="C13" s="329" t="s">
        <v>1758</v>
      </c>
    </row>
    <row r="14" spans="1:3" ht="90" x14ac:dyDescent="0.25">
      <c r="A14" s="1" t="s">
        <v>785</v>
      </c>
      <c r="B14" s="26" t="s">
        <v>786</v>
      </c>
      <c r="C14" s="329" t="s">
        <v>1759</v>
      </c>
    </row>
    <row r="15" spans="1:3" x14ac:dyDescent="0.25">
      <c r="A15" s="1" t="s">
        <v>787</v>
      </c>
      <c r="B15" s="26" t="s">
        <v>788</v>
      </c>
      <c r="C15" s="329" t="s">
        <v>1760</v>
      </c>
    </row>
    <row r="16" spans="1:3" ht="285" x14ac:dyDescent="0.25">
      <c r="A16" s="1" t="s">
        <v>789</v>
      </c>
      <c r="B16" s="30" t="s">
        <v>790</v>
      </c>
      <c r="C16" s="329" t="s">
        <v>1761</v>
      </c>
    </row>
    <row r="17" spans="1:3" ht="30" customHeight="1" x14ac:dyDescent="0.25">
      <c r="A17" s="1" t="s">
        <v>791</v>
      </c>
      <c r="B17" s="30" t="s">
        <v>792</v>
      </c>
      <c r="C17" s="329" t="s">
        <v>1762</v>
      </c>
    </row>
    <row r="18" spans="1:3" ht="30" x14ac:dyDescent="0.25">
      <c r="A18" s="1" t="s">
        <v>793</v>
      </c>
      <c r="B18" s="30" t="s">
        <v>794</v>
      </c>
      <c r="C18" s="329" t="s">
        <v>1763</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2" t="s">
        <v>1575</v>
      </c>
      <c r="I5" s="323"/>
      <c r="J5" s="116"/>
      <c r="K5" s="116"/>
      <c r="L5" s="116"/>
      <c r="M5" s="116"/>
      <c r="N5" s="116"/>
      <c r="O5" s="116"/>
      <c r="P5" s="116"/>
    </row>
    <row r="6" spans="1:16" x14ac:dyDescent="0.25">
      <c r="A6" s="116"/>
      <c r="B6" s="122" t="s">
        <v>1576</v>
      </c>
      <c r="C6" s="116" t="s">
        <v>1742</v>
      </c>
      <c r="D6" s="116"/>
      <c r="E6" s="123"/>
      <c r="F6" s="116"/>
      <c r="G6" s="116"/>
      <c r="H6" s="322"/>
      <c r="I6" s="323"/>
      <c r="J6" s="116"/>
      <c r="K6" s="116"/>
      <c r="L6" s="116"/>
      <c r="M6" s="116"/>
      <c r="N6" s="116"/>
      <c r="O6" s="116"/>
      <c r="P6" s="116"/>
    </row>
    <row r="7" spans="1:16" ht="15.75" thickBot="1" x14ac:dyDescent="0.3">
      <c r="A7" s="116"/>
      <c r="B7" s="122" t="s">
        <v>1577</v>
      </c>
      <c r="C7" s="116" t="s">
        <v>1743</v>
      </c>
      <c r="D7" s="116"/>
      <c r="E7" s="123"/>
      <c r="F7" s="116"/>
      <c r="G7" s="116"/>
      <c r="H7" s="324"/>
      <c r="I7" s="325"/>
      <c r="J7" s="116"/>
      <c r="K7" s="116"/>
      <c r="L7" s="116"/>
      <c r="M7" s="116"/>
      <c r="N7" s="116"/>
      <c r="O7" s="116"/>
      <c r="P7" s="116"/>
    </row>
    <row r="8" spans="1:16" ht="15.75" thickBot="1" x14ac:dyDescent="0.3">
      <c r="A8" s="116"/>
      <c r="B8" s="124" t="s">
        <v>1578</v>
      </c>
      <c r="C8" s="326">
        <v>45382</v>
      </c>
      <c r="D8" s="327"/>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1744</v>
      </c>
      <c r="D11" s="120"/>
      <c r="E11" s="121"/>
      <c r="F11" s="116"/>
      <c r="G11" s="116"/>
      <c r="H11" s="116"/>
      <c r="I11" s="116"/>
      <c r="J11" s="116"/>
      <c r="K11" s="116"/>
      <c r="L11" s="116"/>
      <c r="M11" s="116"/>
      <c r="N11" s="116"/>
      <c r="O11" s="116"/>
      <c r="P11" s="116"/>
    </row>
    <row r="12" spans="1:16" x14ac:dyDescent="0.25">
      <c r="A12" s="116"/>
      <c r="B12" s="122" t="s">
        <v>1582</v>
      </c>
      <c r="C12" s="116" t="s">
        <v>1764</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1745</v>
      </c>
      <c r="C19" s="140">
        <v>250</v>
      </c>
      <c r="D19" s="141" t="s">
        <v>161</v>
      </c>
      <c r="E19" s="142">
        <v>42914</v>
      </c>
      <c r="F19" s="142">
        <v>45471</v>
      </c>
      <c r="G19" s="143">
        <v>3.7499999999999999E-3</v>
      </c>
      <c r="H19" s="144" t="s">
        <v>1746</v>
      </c>
      <c r="I19" s="116"/>
      <c r="J19" s="116"/>
      <c r="K19" s="116"/>
      <c r="L19" s="116"/>
      <c r="M19" s="116"/>
      <c r="N19" s="116"/>
      <c r="O19" s="116"/>
      <c r="P19" s="116"/>
    </row>
    <row r="20" spans="1:16" x14ac:dyDescent="0.25">
      <c r="A20" s="116"/>
      <c r="B20" s="139" t="s">
        <v>1745</v>
      </c>
      <c r="C20" s="140">
        <v>50</v>
      </c>
      <c r="D20" s="141" t="s">
        <v>161</v>
      </c>
      <c r="E20" s="142">
        <v>43032</v>
      </c>
      <c r="F20" s="142">
        <v>45471</v>
      </c>
      <c r="G20" s="143">
        <v>3.7499999999999999E-3</v>
      </c>
      <c r="H20" s="144" t="s">
        <v>1746</v>
      </c>
      <c r="I20" s="116"/>
      <c r="J20" s="116"/>
      <c r="K20" s="116"/>
      <c r="L20" s="116"/>
      <c r="M20" s="116"/>
      <c r="N20" s="116"/>
      <c r="O20" s="116"/>
      <c r="P20" s="116"/>
    </row>
    <row r="21" spans="1:16" x14ac:dyDescent="0.25">
      <c r="A21" s="116"/>
      <c r="B21" s="139" t="s">
        <v>1747</v>
      </c>
      <c r="C21" s="140">
        <v>300</v>
      </c>
      <c r="D21" s="141" t="s">
        <v>161</v>
      </c>
      <c r="E21" s="142">
        <v>43537</v>
      </c>
      <c r="F21" s="142">
        <v>46094</v>
      </c>
      <c r="G21" s="143">
        <v>5.0000000000000001E-3</v>
      </c>
      <c r="H21" s="144" t="s">
        <v>1746</v>
      </c>
      <c r="I21" s="116"/>
      <c r="J21" s="116"/>
      <c r="K21" s="116"/>
      <c r="L21" s="116"/>
      <c r="M21" s="116"/>
      <c r="N21" s="116"/>
      <c r="O21" s="116"/>
      <c r="P21" s="116"/>
    </row>
    <row r="22" spans="1:16" x14ac:dyDescent="0.25">
      <c r="A22" s="116"/>
      <c r="B22" s="139" t="s">
        <v>1748</v>
      </c>
      <c r="C22" s="140">
        <v>300</v>
      </c>
      <c r="D22" s="141" t="s">
        <v>161</v>
      </c>
      <c r="E22" s="142">
        <v>44279</v>
      </c>
      <c r="F22" s="142">
        <v>47931</v>
      </c>
      <c r="G22" s="143">
        <v>1E-4</v>
      </c>
      <c r="H22" s="144" t="s">
        <v>1746</v>
      </c>
      <c r="I22" s="116"/>
      <c r="J22" s="116"/>
      <c r="K22" s="116"/>
      <c r="L22" s="116"/>
      <c r="M22" s="116"/>
      <c r="N22" s="116"/>
      <c r="O22" s="116"/>
      <c r="P22" s="116"/>
    </row>
    <row r="23" spans="1:16" x14ac:dyDescent="0.25">
      <c r="A23" s="116"/>
      <c r="B23" s="139" t="s">
        <v>1749</v>
      </c>
      <c r="C23" s="140">
        <v>70</v>
      </c>
      <c r="D23" s="141" t="s">
        <v>161</v>
      </c>
      <c r="E23" s="142">
        <v>44671</v>
      </c>
      <c r="F23" s="142">
        <v>45768</v>
      </c>
      <c r="G23" s="143">
        <v>3.712E-2</v>
      </c>
      <c r="H23" s="144" t="s">
        <v>1750</v>
      </c>
      <c r="I23" s="116"/>
      <c r="J23" s="116"/>
      <c r="K23" s="116"/>
      <c r="L23" s="116"/>
      <c r="M23" s="116"/>
      <c r="N23" s="116"/>
      <c r="O23" s="116"/>
      <c r="P23" s="116"/>
    </row>
    <row r="24" spans="1:16" x14ac:dyDescent="0.25">
      <c r="A24" s="116"/>
      <c r="B24" s="139" t="s">
        <v>1747</v>
      </c>
      <c r="C24" s="140">
        <v>150</v>
      </c>
      <c r="D24" s="141" t="s">
        <v>161</v>
      </c>
      <c r="E24" s="142">
        <v>44677</v>
      </c>
      <c r="F24" s="142">
        <v>46094</v>
      </c>
      <c r="G24" s="143">
        <v>5.0000000000000001E-3</v>
      </c>
      <c r="H24" s="144" t="s">
        <v>1746</v>
      </c>
      <c r="I24" s="116"/>
      <c r="J24" s="116"/>
      <c r="K24" s="116"/>
      <c r="L24" s="116"/>
      <c r="M24" s="116"/>
      <c r="N24" s="116"/>
      <c r="O24" s="116"/>
      <c r="P24" s="116"/>
    </row>
    <row r="25" spans="1:16" x14ac:dyDescent="0.25">
      <c r="A25" s="116"/>
      <c r="B25" s="139" t="s">
        <v>1745</v>
      </c>
      <c r="C25" s="140">
        <v>50</v>
      </c>
      <c r="D25" s="141" t="s">
        <v>161</v>
      </c>
      <c r="E25" s="142">
        <v>44813</v>
      </c>
      <c r="F25" s="142">
        <v>45471</v>
      </c>
      <c r="G25" s="143">
        <v>3.7499999999999999E-3</v>
      </c>
      <c r="H25" s="144" t="s">
        <v>1746</v>
      </c>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1170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1738</v>
      </c>
      <c r="N35" s="162" t="s">
        <v>1597</v>
      </c>
      <c r="O35" s="116"/>
      <c r="P35" s="116"/>
    </row>
    <row r="36" spans="1:16" ht="15.75" thickBot="1" x14ac:dyDescent="0.3">
      <c r="A36" s="116"/>
      <c r="B36" s="145" t="s">
        <v>96</v>
      </c>
      <c r="C36" s="146"/>
      <c r="D36" s="146"/>
      <c r="E36" s="163">
        <v>350</v>
      </c>
      <c r="F36" s="163">
        <v>70</v>
      </c>
      <c r="G36" s="163">
        <v>450</v>
      </c>
      <c r="H36" s="163"/>
      <c r="I36" s="163"/>
      <c r="J36" s="163"/>
      <c r="K36" s="163"/>
      <c r="L36" s="163">
        <v>300</v>
      </c>
      <c r="M36" s="164"/>
      <c r="N36" s="165">
        <f>+SUM(C36:M36)</f>
        <v>1170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1474.3969999999999</v>
      </c>
      <c r="D41" s="175">
        <v>1</v>
      </c>
      <c r="E41" s="116"/>
      <c r="F41" s="173" t="s">
        <v>1209</v>
      </c>
      <c r="G41" s="116"/>
      <c r="H41" s="174"/>
      <c r="I41" s="176">
        <v>6351</v>
      </c>
      <c r="J41" s="166"/>
      <c r="K41" s="166"/>
      <c r="L41" s="166"/>
      <c r="M41" s="166"/>
      <c r="N41" s="166"/>
      <c r="O41" s="166"/>
      <c r="P41" s="166"/>
    </row>
    <row r="42" spans="1:16" x14ac:dyDescent="0.25">
      <c r="A42" s="166"/>
      <c r="B42" s="173" t="s">
        <v>1604</v>
      </c>
      <c r="C42" s="174">
        <v>0</v>
      </c>
      <c r="D42" s="175">
        <v>0</v>
      </c>
      <c r="E42" s="116"/>
      <c r="F42" s="173" t="s">
        <v>1605</v>
      </c>
      <c r="G42" s="116"/>
      <c r="H42" s="174"/>
      <c r="I42" s="176">
        <v>6356</v>
      </c>
      <c r="J42" s="166"/>
      <c r="K42" s="166"/>
      <c r="L42" s="166"/>
      <c r="M42" s="166"/>
      <c r="N42" s="166"/>
      <c r="O42" s="166"/>
      <c r="P42" s="166"/>
    </row>
    <row r="43" spans="1:16" x14ac:dyDescent="0.25">
      <c r="A43" s="166"/>
      <c r="B43" s="156" t="s">
        <v>94</v>
      </c>
      <c r="C43" s="177">
        <v>0</v>
      </c>
      <c r="D43" s="178">
        <v>0</v>
      </c>
      <c r="E43" s="116"/>
      <c r="F43" s="173" t="s">
        <v>1606</v>
      </c>
      <c r="G43" s="116"/>
      <c r="H43" s="174"/>
      <c r="I43" s="176">
        <v>5473</v>
      </c>
      <c r="J43" s="166"/>
      <c r="K43" s="166"/>
      <c r="L43" s="166"/>
      <c r="M43" s="166"/>
      <c r="N43" s="166"/>
      <c r="O43" s="166"/>
      <c r="P43" s="166"/>
    </row>
    <row r="44" spans="1:16" ht="15.75" thickBot="1" x14ac:dyDescent="0.3">
      <c r="A44" s="166"/>
      <c r="B44" s="122" t="s">
        <v>1607</v>
      </c>
      <c r="C44" s="174">
        <v>1460.0039999999999</v>
      </c>
      <c r="D44" s="175">
        <v>0.99024000000000001</v>
      </c>
      <c r="E44" s="116"/>
      <c r="F44" s="179" t="s">
        <v>1608</v>
      </c>
      <c r="G44" s="130"/>
      <c r="H44" s="180"/>
      <c r="I44" s="158">
        <v>232152</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1474.3969999999999</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8.6630000000000003</v>
      </c>
      <c r="I53" s="199">
        <v>5.8799999999999998E-3</v>
      </c>
      <c r="J53" s="166"/>
      <c r="K53" s="186"/>
      <c r="L53" s="186"/>
      <c r="M53" s="192"/>
      <c r="N53" s="193"/>
      <c r="O53" s="194"/>
      <c r="P53" s="195"/>
    </row>
    <row r="54" spans="1:16" x14ac:dyDescent="0.25">
      <c r="A54" s="166"/>
      <c r="B54" s="200" t="s">
        <v>1618</v>
      </c>
      <c r="C54" s="174">
        <v>33.43</v>
      </c>
      <c r="D54" s="201">
        <v>2.2669999999999999E-2</v>
      </c>
      <c r="E54" s="166"/>
      <c r="F54" s="122" t="s">
        <v>1619</v>
      </c>
      <c r="G54" s="174"/>
      <c r="H54" s="174">
        <v>409.81900000000002</v>
      </c>
      <c r="I54" s="199">
        <v>0.27803</v>
      </c>
      <c r="J54" s="166"/>
      <c r="K54" s="186"/>
      <c r="L54" s="186"/>
      <c r="M54" s="192"/>
      <c r="N54" s="193"/>
      <c r="O54" s="194"/>
      <c r="P54" s="195"/>
    </row>
    <row r="55" spans="1:16" x14ac:dyDescent="0.25">
      <c r="A55" s="166"/>
      <c r="B55" s="200" t="s">
        <v>1620</v>
      </c>
      <c r="C55" s="174"/>
      <c r="D55" s="201"/>
      <c r="E55" s="166"/>
      <c r="F55" s="122" t="s">
        <v>1621</v>
      </c>
      <c r="G55" s="174"/>
      <c r="H55" s="174">
        <v>1055.52</v>
      </c>
      <c r="I55" s="199">
        <v>0.71609</v>
      </c>
      <c r="J55" s="166"/>
      <c r="K55" s="186"/>
      <c r="L55" s="186"/>
      <c r="M55" s="192"/>
      <c r="N55" s="193"/>
      <c r="O55" s="194"/>
      <c r="P55" s="195"/>
    </row>
    <row r="56" spans="1:16" x14ac:dyDescent="0.25">
      <c r="A56" s="166"/>
      <c r="B56" s="200" t="s">
        <v>1622</v>
      </c>
      <c r="C56" s="174">
        <v>0.93799999999999994</v>
      </c>
      <c r="D56" s="201">
        <v>6.4000000000000005E-4</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c r="D58" s="201"/>
      <c r="E58" s="166"/>
      <c r="F58" s="122" t="s">
        <v>1626</v>
      </c>
      <c r="G58" s="174"/>
      <c r="H58" s="174">
        <v>0</v>
      </c>
      <c r="I58" s="199" t="s">
        <v>1601</v>
      </c>
      <c r="J58" s="166"/>
      <c r="K58" s="186"/>
      <c r="L58" s="186"/>
      <c r="M58" s="204"/>
      <c r="N58" s="193"/>
      <c r="O58" s="194"/>
      <c r="P58" s="195"/>
    </row>
    <row r="59" spans="1:16" x14ac:dyDescent="0.25">
      <c r="A59" s="166"/>
      <c r="B59" s="200" t="s">
        <v>1627</v>
      </c>
      <c r="C59" s="174">
        <v>17.809000000000001</v>
      </c>
      <c r="D59" s="201">
        <v>1.208E-2</v>
      </c>
      <c r="E59" s="166"/>
      <c r="F59" s="156"/>
      <c r="G59" s="177"/>
      <c r="H59" s="177"/>
      <c r="I59" s="178"/>
      <c r="J59" s="166"/>
      <c r="K59" s="186"/>
      <c r="L59" s="187"/>
      <c r="M59" s="182"/>
      <c r="N59" s="193"/>
      <c r="O59" s="194"/>
      <c r="P59" s="195"/>
    </row>
    <row r="60" spans="1:16" ht="15.75" thickBot="1" x14ac:dyDescent="0.3">
      <c r="A60" s="166"/>
      <c r="B60" s="200" t="s">
        <v>1628</v>
      </c>
      <c r="C60" s="174">
        <v>0.52800000000000002</v>
      </c>
      <c r="D60" s="201">
        <v>3.6000000000000002E-4</v>
      </c>
      <c r="E60" s="166"/>
      <c r="F60" s="124" t="s">
        <v>1597</v>
      </c>
      <c r="G60" s="180"/>
      <c r="H60" s="180">
        <f>SUM(H53:H58)</f>
        <v>1474.002</v>
      </c>
      <c r="I60" s="205">
        <f>SUM(I53:I58)</f>
        <v>1</v>
      </c>
      <c r="J60" s="166"/>
      <c r="K60" s="186"/>
      <c r="L60" s="187"/>
      <c r="M60" s="182"/>
      <c r="N60" s="193"/>
      <c r="O60" s="194"/>
      <c r="P60" s="195"/>
    </row>
    <row r="61" spans="1:16" x14ac:dyDescent="0.25">
      <c r="A61" s="166"/>
      <c r="B61" s="200" t="s">
        <v>1629</v>
      </c>
      <c r="C61" s="174">
        <v>0.80800000000000005</v>
      </c>
      <c r="D61" s="201">
        <v>5.5000000000000003E-4</v>
      </c>
      <c r="E61" s="166"/>
      <c r="F61" s="166"/>
      <c r="G61" s="166"/>
      <c r="H61" s="166"/>
      <c r="I61" s="166"/>
      <c r="J61" s="166"/>
      <c r="K61" s="186"/>
      <c r="L61" s="186"/>
      <c r="M61" s="182"/>
      <c r="N61" s="193"/>
      <c r="O61" s="194"/>
      <c r="P61" s="195"/>
    </row>
    <row r="62" spans="1:16" x14ac:dyDescent="0.25">
      <c r="A62" s="166"/>
      <c r="B62" s="200" t="s">
        <v>1630</v>
      </c>
      <c r="C62" s="174"/>
      <c r="D62" s="201"/>
      <c r="E62" s="166"/>
      <c r="F62" s="166"/>
      <c r="G62" s="182"/>
      <c r="H62" s="206"/>
      <c r="I62" s="166"/>
      <c r="J62" s="166"/>
      <c r="K62" s="166"/>
      <c r="L62" s="166"/>
      <c r="M62" s="182"/>
      <c r="N62" s="193"/>
      <c r="O62" s="194"/>
      <c r="P62" s="195"/>
    </row>
    <row r="63" spans="1:16" x14ac:dyDescent="0.25">
      <c r="A63" s="166"/>
      <c r="B63" s="200" t="s">
        <v>1631</v>
      </c>
      <c r="C63" s="174">
        <v>32.884</v>
      </c>
      <c r="D63" s="201">
        <v>2.23E-2</v>
      </c>
      <c r="E63" s="166"/>
      <c r="F63" s="166"/>
      <c r="G63" s="182"/>
      <c r="H63" s="206"/>
      <c r="I63" s="166"/>
      <c r="J63" s="166"/>
      <c r="K63" s="166"/>
      <c r="L63" s="166"/>
      <c r="M63" s="182"/>
      <c r="N63" s="193"/>
      <c r="O63" s="194"/>
      <c r="P63" s="195"/>
    </row>
    <row r="64" spans="1:16" x14ac:dyDescent="0.25">
      <c r="A64" s="166"/>
      <c r="B64" s="200" t="s">
        <v>1632</v>
      </c>
      <c r="C64" s="174">
        <v>0.06</v>
      </c>
      <c r="D64" s="201">
        <v>4.0000000000000003E-5</v>
      </c>
      <c r="E64" s="166"/>
      <c r="F64" s="166"/>
      <c r="G64" s="182"/>
      <c r="H64" s="206"/>
      <c r="I64" s="166"/>
      <c r="J64" s="166"/>
      <c r="K64" s="166"/>
      <c r="L64" s="166"/>
      <c r="M64" s="182"/>
      <c r="N64" s="193"/>
      <c r="O64" s="194"/>
      <c r="P64" s="195"/>
    </row>
    <row r="65" spans="1:16" x14ac:dyDescent="0.25">
      <c r="A65" s="166"/>
      <c r="B65" s="200" t="s">
        <v>1633</v>
      </c>
      <c r="C65" s="174">
        <v>5.39</v>
      </c>
      <c r="D65" s="201">
        <v>3.6600000000000001E-3</v>
      </c>
      <c r="E65" s="166"/>
      <c r="F65" s="166"/>
      <c r="G65" s="182"/>
      <c r="H65" s="207"/>
      <c r="I65" s="166"/>
      <c r="J65" s="166"/>
      <c r="K65" s="166"/>
      <c r="L65" s="166"/>
      <c r="M65" s="204"/>
      <c r="N65" s="193"/>
      <c r="O65" s="194"/>
      <c r="P65" s="195"/>
    </row>
    <row r="66" spans="1:16" x14ac:dyDescent="0.25">
      <c r="A66" s="166"/>
      <c r="B66" s="200" t="s">
        <v>1634</v>
      </c>
      <c r="C66" s="174">
        <v>113.596</v>
      </c>
      <c r="D66" s="201">
        <v>7.7049999999999993E-2</v>
      </c>
      <c r="E66" s="166"/>
      <c r="F66" s="166"/>
      <c r="G66" s="182"/>
      <c r="H66" s="206"/>
      <c r="I66" s="166"/>
      <c r="J66" s="166"/>
      <c r="K66" s="166"/>
      <c r="L66" s="166"/>
      <c r="M66" s="204"/>
      <c r="N66" s="193"/>
      <c r="O66" s="194"/>
      <c r="P66" s="195"/>
    </row>
    <row r="67" spans="1:16" x14ac:dyDescent="0.25">
      <c r="A67" s="166"/>
      <c r="B67" s="200" t="s">
        <v>1635</v>
      </c>
      <c r="C67" s="174">
        <v>5.2350000000000003</v>
      </c>
      <c r="D67" s="201">
        <v>3.5500000000000002E-3</v>
      </c>
      <c r="E67" s="166"/>
      <c r="F67" s="166"/>
      <c r="G67" s="182"/>
      <c r="H67" s="208"/>
      <c r="I67" s="209"/>
      <c r="J67" s="166"/>
      <c r="K67" s="166"/>
      <c r="L67" s="182"/>
      <c r="M67" s="204"/>
      <c r="N67" s="193"/>
      <c r="O67" s="194"/>
      <c r="P67" s="195"/>
    </row>
    <row r="68" spans="1:16" x14ac:dyDescent="0.25">
      <c r="A68" s="166"/>
      <c r="B68" s="200" t="s">
        <v>1636</v>
      </c>
      <c r="C68" s="174">
        <v>0.54400000000000004</v>
      </c>
      <c r="D68" s="201">
        <v>3.6999999999999999E-4</v>
      </c>
      <c r="E68" s="166"/>
      <c r="F68" s="182"/>
      <c r="G68" s="182"/>
      <c r="H68" s="208"/>
      <c r="I68" s="209"/>
      <c r="J68" s="166"/>
      <c r="K68" s="166"/>
      <c r="L68" s="166"/>
      <c r="M68" s="204"/>
      <c r="N68" s="193"/>
      <c r="O68" s="194"/>
      <c r="P68" s="195"/>
    </row>
    <row r="69" spans="1:16" x14ac:dyDescent="0.25">
      <c r="A69" s="166"/>
      <c r="B69" s="200" t="s">
        <v>1637</v>
      </c>
      <c r="C69" s="174">
        <v>0.51800000000000002</v>
      </c>
      <c r="D69" s="201">
        <v>3.5E-4</v>
      </c>
      <c r="E69" s="166"/>
      <c r="F69" s="166"/>
      <c r="G69" s="182"/>
      <c r="H69" s="208"/>
      <c r="I69" s="209"/>
      <c r="J69" s="166"/>
      <c r="K69" s="166"/>
      <c r="L69" s="182"/>
      <c r="M69" s="204"/>
      <c r="N69" s="193"/>
      <c r="O69" s="194"/>
      <c r="P69" s="195"/>
    </row>
    <row r="70" spans="1:16" x14ac:dyDescent="0.25">
      <c r="A70" s="166"/>
      <c r="B70" s="200" t="s">
        <v>1638</v>
      </c>
      <c r="C70" s="174">
        <v>0.22700000000000001</v>
      </c>
      <c r="D70" s="201">
        <v>1.4999999999999999E-4</v>
      </c>
      <c r="E70" s="166"/>
      <c r="F70" s="166"/>
      <c r="G70" s="182"/>
      <c r="H70" s="206"/>
      <c r="I70" s="166"/>
      <c r="J70" s="166"/>
      <c r="K70" s="166"/>
      <c r="L70" s="182"/>
      <c r="M70" s="204"/>
      <c r="N70" s="193"/>
      <c r="O70" s="194"/>
      <c r="P70" s="195"/>
    </row>
    <row r="71" spans="1:16" x14ac:dyDescent="0.25">
      <c r="A71" s="166"/>
      <c r="B71" s="200" t="s">
        <v>1639</v>
      </c>
      <c r="C71" s="174">
        <v>1136.4659999999999</v>
      </c>
      <c r="D71" s="201">
        <v>0.77080000000000004</v>
      </c>
      <c r="E71" s="166"/>
      <c r="F71" s="166"/>
      <c r="G71" s="182"/>
      <c r="H71" s="208"/>
      <c r="I71" s="166"/>
      <c r="J71" s="166"/>
      <c r="K71" s="166"/>
      <c r="L71" s="166"/>
      <c r="M71" s="204"/>
      <c r="N71" s="193"/>
      <c r="O71" s="194"/>
      <c r="P71" s="195"/>
    </row>
    <row r="72" spans="1:16" ht="15.75" thickBot="1" x14ac:dyDescent="0.3">
      <c r="A72" s="166"/>
      <c r="B72" s="210" t="s">
        <v>1640</v>
      </c>
      <c r="C72" s="180">
        <v>125.964</v>
      </c>
      <c r="D72" s="211">
        <v>8.5430000000000006E-2</v>
      </c>
      <c r="E72" s="166"/>
      <c r="F72" s="166"/>
      <c r="G72" s="182"/>
      <c r="H72" s="208"/>
      <c r="I72" s="166"/>
      <c r="J72" s="166"/>
      <c r="K72" s="166"/>
      <c r="L72" s="166"/>
      <c r="M72" s="166"/>
      <c r="N72" s="166"/>
      <c r="O72" s="166"/>
      <c r="P72" s="166"/>
    </row>
    <row r="73" spans="1:16" ht="15.75" thickBot="1" x14ac:dyDescent="0.3">
      <c r="A73" s="166"/>
      <c r="B73" s="124" t="s">
        <v>1597</v>
      </c>
      <c r="C73" s="180">
        <f>SUM(C53:C72)</f>
        <v>1474.3969999999999</v>
      </c>
      <c r="D73" s="212">
        <f>SUM(D53:D72)</f>
        <v>1</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1438.904</v>
      </c>
      <c r="D76" s="199">
        <v>0.97592999999999996</v>
      </c>
      <c r="E76" s="166"/>
      <c r="F76" s="122" t="s">
        <v>1644</v>
      </c>
      <c r="G76" s="116"/>
      <c r="H76" s="174">
        <v>1474.3969999999999</v>
      </c>
      <c r="I76" s="175">
        <v>1</v>
      </c>
      <c r="J76" s="166"/>
      <c r="K76" s="216"/>
      <c r="L76" s="166"/>
      <c r="M76" s="166"/>
      <c r="N76" s="166"/>
      <c r="O76" s="166"/>
      <c r="P76" s="166"/>
    </row>
    <row r="77" spans="1:16" x14ac:dyDescent="0.25">
      <c r="A77" s="166"/>
      <c r="B77" s="135" t="s">
        <v>1645</v>
      </c>
      <c r="C77" s="177">
        <v>35.494</v>
      </c>
      <c r="D77" s="217">
        <v>2.4070000000000001E-2</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1474.3979999999999</v>
      </c>
      <c r="D78" s="212">
        <f>SUM(D76:D77)</f>
        <v>1</v>
      </c>
      <c r="E78" s="166"/>
      <c r="F78" s="179" t="s">
        <v>1597</v>
      </c>
      <c r="G78" s="130"/>
      <c r="H78" s="180">
        <f>SUM(H76:H77)</f>
        <v>1474.3969999999999</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388.27</v>
      </c>
      <c r="D82" s="224">
        <v>314.86399999999998</v>
      </c>
      <c r="E82" s="224">
        <v>247.39599999999999</v>
      </c>
      <c r="F82" s="224">
        <v>121.685</v>
      </c>
      <c r="G82" s="224">
        <v>87.858999999999995</v>
      </c>
      <c r="H82" s="224">
        <v>95.433999999999997</v>
      </c>
      <c r="I82" s="224">
        <v>95.034000000000006</v>
      </c>
      <c r="J82" s="225">
        <v>1350.5419999999999</v>
      </c>
      <c r="K82" s="226">
        <v>123.85599999999999</v>
      </c>
      <c r="L82" s="225">
        <v>1474.3969999999999</v>
      </c>
      <c r="M82" s="166"/>
      <c r="N82" s="166"/>
      <c r="O82" s="166"/>
      <c r="P82" s="166"/>
    </row>
    <row r="83" spans="1:16" ht="15.75" thickBot="1" x14ac:dyDescent="0.3">
      <c r="A83" s="166"/>
      <c r="B83" s="124" t="s">
        <v>1660</v>
      </c>
      <c r="C83" s="227">
        <v>0.26334000000000002</v>
      </c>
      <c r="D83" s="227">
        <v>0.21354999999999999</v>
      </c>
      <c r="E83" s="227">
        <v>0.16778999999999999</v>
      </c>
      <c r="F83" s="227">
        <v>8.2530000000000006E-2</v>
      </c>
      <c r="G83" s="227">
        <v>5.9589999999999997E-2</v>
      </c>
      <c r="H83" s="227">
        <v>6.4729999999999996E-2</v>
      </c>
      <c r="I83" s="227">
        <v>6.4460000000000003E-2</v>
      </c>
      <c r="J83" s="228">
        <v>0.91600000000000004</v>
      </c>
      <c r="K83" s="229">
        <v>8.4000000000000005E-2</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25">
      <c r="A86" s="166"/>
      <c r="B86" s="232" t="s">
        <v>1662</v>
      </c>
      <c r="C86" s="233">
        <v>0</v>
      </c>
      <c r="D86" s="233">
        <v>0</v>
      </c>
      <c r="E86" s="233">
        <v>0</v>
      </c>
      <c r="F86" s="233">
        <v>0</v>
      </c>
      <c r="G86" s="233">
        <v>0</v>
      </c>
      <c r="H86" s="233">
        <v>83.646000000000001</v>
      </c>
      <c r="I86" s="233">
        <v>93.774000000000001</v>
      </c>
      <c r="J86" s="233">
        <v>93.799000000000007</v>
      </c>
      <c r="K86" s="233">
        <v>92.096000000000004</v>
      </c>
      <c r="L86" s="233">
        <v>63.837000000000003</v>
      </c>
      <c r="M86" s="234">
        <v>1047.2449999999999</v>
      </c>
      <c r="N86" s="225">
        <f>SUM(C86:M86)</f>
        <v>1474.3969999999999</v>
      </c>
      <c r="O86" s="166"/>
      <c r="P86" s="166"/>
    </row>
    <row r="87" spans="1:16" ht="15.75" thickBot="1" x14ac:dyDescent="0.3">
      <c r="A87" s="166"/>
      <c r="B87" s="124" t="s">
        <v>1660</v>
      </c>
      <c r="C87" s="235">
        <v>0</v>
      </c>
      <c r="D87" s="235">
        <v>0</v>
      </c>
      <c r="E87" s="235">
        <v>0</v>
      </c>
      <c r="F87" s="235">
        <v>0</v>
      </c>
      <c r="G87" s="235">
        <v>0</v>
      </c>
      <c r="H87" s="235">
        <v>5.6730000000000003E-2</v>
      </c>
      <c r="I87" s="235">
        <v>6.3600000000000004E-2</v>
      </c>
      <c r="J87" s="235">
        <v>6.3619999999999996E-2</v>
      </c>
      <c r="K87" s="235">
        <v>6.2460000000000002E-2</v>
      </c>
      <c r="L87" s="235">
        <v>4.3299999999999998E-2</v>
      </c>
      <c r="M87" s="236">
        <v>0.71028999999999998</v>
      </c>
      <c r="N87" s="228">
        <f>SUM(C87:M87)</f>
        <v>1</v>
      </c>
      <c r="O87" s="166"/>
      <c r="P87" s="16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170.56200000000001</v>
      </c>
      <c r="D90" s="174">
        <v>192.51599999999999</v>
      </c>
      <c r="E90" s="174">
        <v>193.61500000000001</v>
      </c>
      <c r="F90" s="174">
        <v>329.17500000000001</v>
      </c>
      <c r="G90" s="174">
        <v>588.53</v>
      </c>
      <c r="H90" s="176">
        <f>SUM(C90:G90)</f>
        <v>1474.3979999999999</v>
      </c>
      <c r="I90" s="182"/>
      <c r="J90" s="166"/>
      <c r="K90" s="166"/>
      <c r="L90" s="166"/>
      <c r="M90" s="166"/>
      <c r="N90" s="166"/>
      <c r="O90" s="166"/>
      <c r="P90" s="166"/>
    </row>
    <row r="91" spans="1:16" ht="15.75" thickBot="1" x14ac:dyDescent="0.3">
      <c r="A91" s="166"/>
      <c r="B91" s="124" t="s">
        <v>1660</v>
      </c>
      <c r="C91" s="238">
        <v>0.11568000000000001</v>
      </c>
      <c r="D91" s="238">
        <v>0.13056999999999999</v>
      </c>
      <c r="E91" s="238">
        <v>0.13131999999999999</v>
      </c>
      <c r="F91" s="238">
        <v>0.22325999999999999</v>
      </c>
      <c r="G91" s="238">
        <v>0.39917000000000002</v>
      </c>
      <c r="H91" s="212">
        <f>SUM(C91:G91)</f>
        <v>1</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0.24787000000000001</v>
      </c>
      <c r="D104" s="166"/>
      <c r="E104" s="166"/>
      <c r="F104" s="131" t="s">
        <v>1679</v>
      </c>
      <c r="G104" s="116"/>
      <c r="H104" s="116"/>
      <c r="I104" s="116"/>
      <c r="J104" s="166"/>
      <c r="K104" s="166"/>
      <c r="L104" s="166"/>
      <c r="M104" s="166"/>
      <c r="N104" s="166"/>
      <c r="O104" s="166"/>
      <c r="P104" s="166"/>
    </row>
    <row r="105" spans="1:16" x14ac:dyDescent="0.25">
      <c r="A105" s="166"/>
      <c r="B105" s="173" t="s">
        <v>1680</v>
      </c>
      <c r="C105" s="259">
        <v>0.26017000000000001</v>
      </c>
      <c r="D105" s="166"/>
      <c r="E105" s="166"/>
      <c r="F105" s="131" t="s">
        <v>1681</v>
      </c>
      <c r="G105" s="116"/>
      <c r="H105" s="116"/>
      <c r="I105" s="116"/>
      <c r="J105" s="166"/>
      <c r="K105" s="166"/>
      <c r="L105" s="166"/>
      <c r="M105" s="166"/>
      <c r="N105" s="166"/>
      <c r="O105" s="166"/>
      <c r="P105" s="166"/>
    </row>
    <row r="106" spans="1:16" x14ac:dyDescent="0.25">
      <c r="A106" s="166"/>
      <c r="B106" s="173" t="s">
        <v>1682</v>
      </c>
      <c r="C106" s="259">
        <v>0.31509999999999999</v>
      </c>
      <c r="D106" s="166"/>
      <c r="E106" s="166"/>
      <c r="F106" s="131" t="s">
        <v>1679</v>
      </c>
      <c r="G106" s="116"/>
      <c r="H106" s="116"/>
      <c r="I106" s="116"/>
      <c r="J106" s="166"/>
      <c r="K106" s="166"/>
      <c r="L106" s="166"/>
      <c r="M106" s="166"/>
      <c r="N106" s="166"/>
      <c r="O106" s="166"/>
      <c r="P106" s="166"/>
    </row>
    <row r="107" spans="1:16" x14ac:dyDescent="0.25">
      <c r="A107" s="166"/>
      <c r="B107" s="173" t="s">
        <v>1683</v>
      </c>
      <c r="C107" s="258">
        <v>0.29410999999999998</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0.29996</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7.54</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2.4700000000000002</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1438.904</v>
      </c>
      <c r="D127" s="286">
        <v>70</v>
      </c>
      <c r="E127" s="285"/>
      <c r="F127" s="286">
        <v>-600</v>
      </c>
      <c r="G127" s="285">
        <v>1438.904</v>
      </c>
      <c r="H127" s="287">
        <v>670</v>
      </c>
      <c r="I127" s="116"/>
      <c r="J127" s="116"/>
      <c r="K127" s="166"/>
      <c r="L127" s="166"/>
      <c r="M127" s="166"/>
      <c r="N127" s="166"/>
      <c r="O127" s="166"/>
      <c r="P127" s="166"/>
    </row>
    <row r="128" spans="1:16" x14ac:dyDescent="0.25">
      <c r="A128" s="166"/>
      <c r="B128" s="288" t="s">
        <v>1645</v>
      </c>
      <c r="C128" s="289">
        <v>35.494</v>
      </c>
      <c r="D128" s="290">
        <v>1100</v>
      </c>
      <c r="E128" s="289"/>
      <c r="F128" s="290">
        <v>600</v>
      </c>
      <c r="G128" s="289">
        <v>35.494</v>
      </c>
      <c r="H128" s="291">
        <v>500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1474.3979999999999</v>
      </c>
      <c r="D130" s="297">
        <f t="shared" si="1"/>
        <v>1170</v>
      </c>
      <c r="E130" s="296">
        <f t="shared" si="1"/>
        <v>0</v>
      </c>
      <c r="F130" s="297">
        <f t="shared" si="1"/>
        <v>0</v>
      </c>
      <c r="G130" s="296">
        <f t="shared" si="1"/>
        <v>1474.3979999999999</v>
      </c>
      <c r="H130" s="298">
        <f t="shared" si="1"/>
        <v>1170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59.067999999999998</v>
      </c>
      <c r="D135" s="174">
        <v>47.811999999999998</v>
      </c>
      <c r="E135" s="174">
        <v>37.423000000000002</v>
      </c>
      <c r="F135" s="174">
        <v>33.676000000000002</v>
      </c>
      <c r="G135" s="174">
        <v>31.369</v>
      </c>
      <c r="H135" s="174">
        <v>30.722000000000001</v>
      </c>
      <c r="I135" s="174">
        <v>28.928000000000001</v>
      </c>
      <c r="J135" s="174">
        <v>26.256</v>
      </c>
      <c r="K135" s="174">
        <v>23.666</v>
      </c>
      <c r="L135" s="176">
        <v>21.155000000000001</v>
      </c>
      <c r="M135" s="166"/>
      <c r="N135" s="166"/>
      <c r="O135" s="166"/>
      <c r="P135" s="166"/>
    </row>
    <row r="136" spans="1:16" x14ac:dyDescent="0.25">
      <c r="A136" s="166"/>
      <c r="B136" s="215" t="s">
        <v>1715</v>
      </c>
      <c r="C136" s="174">
        <v>-22.11</v>
      </c>
      <c r="D136" s="174">
        <v>-10.207000000000001</v>
      </c>
      <c r="E136" s="174">
        <v>-0.03</v>
      </c>
      <c r="F136" s="174">
        <v>-0.03</v>
      </c>
      <c r="G136" s="174">
        <v>-0.03</v>
      </c>
      <c r="H136" s="174">
        <v>-0.03</v>
      </c>
      <c r="I136" s="174">
        <v>-0.03</v>
      </c>
      <c r="J136" s="174"/>
      <c r="K136" s="174"/>
      <c r="L136" s="176"/>
      <c r="M136" s="166"/>
      <c r="N136" s="166"/>
      <c r="O136" s="166"/>
      <c r="P136" s="166"/>
    </row>
    <row r="137" spans="1:16" ht="15.75" thickBot="1" x14ac:dyDescent="0.3">
      <c r="A137" s="166"/>
      <c r="B137" s="300" t="s">
        <v>1716</v>
      </c>
      <c r="C137" s="180">
        <f>SUM(C135:C136)</f>
        <v>36.957999999999998</v>
      </c>
      <c r="D137" s="180">
        <f t="shared" ref="D137:L137" si="2">SUM(D135:D136)</f>
        <v>37.604999999999997</v>
      </c>
      <c r="E137" s="180">
        <f t="shared" si="2"/>
        <v>37.393000000000001</v>
      </c>
      <c r="F137" s="180">
        <f t="shared" si="2"/>
        <v>33.646000000000001</v>
      </c>
      <c r="G137" s="180">
        <f t="shared" si="2"/>
        <v>31.338999999999999</v>
      </c>
      <c r="H137" s="180">
        <f t="shared" si="2"/>
        <v>30.692</v>
      </c>
      <c r="I137" s="180">
        <f t="shared" si="2"/>
        <v>28.898</v>
      </c>
      <c r="J137" s="180">
        <f t="shared" si="2"/>
        <v>26.256</v>
      </c>
      <c r="K137" s="180">
        <f t="shared" si="2"/>
        <v>23.666</v>
      </c>
      <c r="L137" s="158">
        <f t="shared" si="2"/>
        <v>21.155000000000001</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50" sqref="B50"/>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8" t="s">
        <v>1103</v>
      </c>
      <c r="B1" s="328"/>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29" t="s">
        <v>1725</v>
      </c>
      <c r="C35" s="13" t="s">
        <v>807</v>
      </c>
      <c r="D35" s="13" t="s">
        <v>1726</v>
      </c>
      <c r="E35" s="13" t="s">
        <v>1727</v>
      </c>
      <c r="F35" s="76"/>
      <c r="G35" s="76"/>
      <c r="H35" s="11"/>
      <c r="L35" s="11"/>
      <c r="M35" s="11"/>
    </row>
    <row r="36" spans="1:13" x14ac:dyDescent="0.25">
      <c r="A36" s="13" t="s">
        <v>1041</v>
      </c>
      <c r="B36" s="330" t="s">
        <v>1728</v>
      </c>
      <c r="C36" s="329" t="s">
        <v>807</v>
      </c>
      <c r="D36" s="329" t="s">
        <v>1729</v>
      </c>
      <c r="E36" s="329" t="s">
        <v>1727</v>
      </c>
      <c r="H36" s="11"/>
      <c r="L36" s="11"/>
      <c r="M36" s="11"/>
    </row>
    <row r="37" spans="1:13" x14ac:dyDescent="0.25">
      <c r="A37" s="13" t="s">
        <v>1042</v>
      </c>
      <c r="B37" s="29"/>
      <c r="H37" s="11"/>
      <c r="L37" s="11"/>
      <c r="M37" s="11"/>
    </row>
    <row r="38" spans="1:13" x14ac:dyDescent="0.25">
      <c r="A38" s="13" t="s">
        <v>1043</v>
      </c>
      <c r="B38" s="29"/>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18.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51.817</v>
      </c>
      <c r="H75" s="11"/>
    </row>
    <row r="76" spans="1:14" x14ac:dyDescent="0.25">
      <c r="A76" s="13" t="s">
        <v>1066</v>
      </c>
      <c r="B76" s="13" t="s">
        <v>1098</v>
      </c>
      <c r="C76" s="13">
        <v>227.83199999999999</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2.7699999999999999E-3</v>
      </c>
      <c r="D82" s="13" t="s">
        <v>807</v>
      </c>
      <c r="E82" s="13" t="s">
        <v>807</v>
      </c>
      <c r="F82" s="13" t="s">
        <v>807</v>
      </c>
      <c r="G82" s="311">
        <v>2.7699999999999999E-3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2024-04-03T12:26:41Z</dcterms:modified>
</cp:coreProperties>
</file>