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T:\Treasury\S&amp;P Rating\6 Toimitettu materiaali\Covered bond\2020\"/>
    </mc:Choice>
  </mc:AlternateContent>
  <xr:revisionPtr revIDLastSave="0" documentId="13_ncr:1_{443F37A5-010A-4A0D-8F38-64A8F86E5BCB}" xr6:coauthVersionLast="45" xr6:coauthVersionMax="45" xr10:uidLastSave="{00000000-0000-0000-0000-000000000000}"/>
  <bookViews>
    <workbookView xWindow="-120" yWindow="-120" windowWidth="29040" windowHeight="1584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<sst xmlns="http://schemas.openxmlformats.org/spreadsheetml/2006/main" count="2112" uniqueCount="1504">
  <si>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</si>
  <si>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</si>
  <si>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</si>
  <si>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</si>
  <si>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</si>
  <si>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</si>
  <si>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</si>
  <si>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</si>
  <si>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</si>
  <si>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</si>
  <si>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</si>
  <si>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</si>
  <si>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</si>
  <si>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</si>
  <si>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</si>
  <si>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</si>
  <si>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</si>
  <si>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</si>
  <si>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</si>
  <si>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</si>
  <si>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</si>
  <si>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</si>
  <si>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</si>
  <si>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</si>
  <si>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</si>
  <si>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</si>
  <si>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</si>
  <si>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</si>
  <si>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</si>
  <si>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</si>
  <si>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</si>
  <si>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</si>
  <si>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</si>
  <si>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</si>
  <si>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</si>
  <si>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</si>
  <si>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</si>
  <si>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</si>
  <si>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</si>
  <si>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</si>
  <si>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</si>
  <si>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</si>
  <si>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</si>
  <si>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</si>
  <si>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</si>
  <si>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</si>
  <si>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</si>
  <si>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</si>
  <si>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</si>
  <si>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</si>
  <si>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</si>
  <si>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</si>
  <si>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</si>
  <si>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</si>
  <si>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</si>
  <si>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</si>
  <si>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</si>
  <si>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</si>
  <si>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</si>
  <si>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</si>
  <si>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</si>
  <si>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</si>
  <si>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</si>
  <si>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</si>
  <si>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</si>
  <si>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</si>
  <si>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</si>
  <si>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</si>
  <si>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</si>
  <si>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</si>
  <si>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</si>
  <si>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</si>
  <si>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</si>
  <si>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</si>
  <si>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</si>
  <si>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</si>
  <si>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</si>
  <si>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</si>
  <si>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</si>
  <si>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</si>
  <si>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</si>
  <si>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</si>
  <si>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</si>
  <si>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</si>
  <si>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</si>
  <si>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</si>
  <si>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</si>
  <si>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</si>
  <si>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</si>
  <si>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</si>
  <si>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</si>
  <si>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</si>
  <si>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</si>
  <si>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</si>
  <si>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</si>
  <si>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</si>
  <si>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</si>
  <si>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</si>
  <si>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</si>
  <si>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</si>
  <si>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</si>
  <si>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</si>
  <si>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</si>
  <si>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</si>
  <si>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</si>
  <si>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</si>
  <si>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</si>
  <si>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</si>
  <si>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</si>
  <si>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</si>
  <si>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</si>
  <si>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</si>
  <si>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</si>
  <si>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</si>
  <si>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</si>
  <si>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</si>
  <si>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</si>
  <si>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</si>
  <si>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</si>
  <si>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</si>
  <si>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</si>
  <si>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</si>
  <si>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</si>
  <si>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</si>
  <si>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</si>
  <si>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</si>
  <si>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</si>
  <si>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</si>
  <si>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</si>
  <si>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</si>
  <si>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</si>
  <si>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</si>
  <si>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</si>
  <si>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</si>
  <si>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</si>
  <si>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</si>
  <si>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</si>
  <si>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</si>
  <si>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</si>
  <si>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</si>
  <si>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</si>
  <si>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</si>
  <si>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</si>
  <si>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</si>
  <si>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</si>
  <si>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</si>
  <si>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</si>
  <si>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</si>
  <si>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</si>
  <si>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</si>
  <si>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</si>
  <si>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</si>
  <si>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</si>
  <si>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</si>
  <si>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</si>
  <si>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</si>
  <si>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</si>
  <si>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</si>
  <si>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</si>
  <si>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</si>
  <si>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</si>
  <si>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</si>
  <si>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</si>
  <si>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</si>
  <si>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</si>
  <si>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</si>
  <si>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</si>
  <si>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</si>
  <si>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</si>
  <si>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</si>
  <si>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</si>
  <si>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</si>
  <si>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</si>
  <si>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</si>
  <si>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</si>
  <si>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</si>
  <si>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</si>
  <si>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</si>
  <si>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</si>
  <si>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</si>
  <si>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</si>
  <si>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</si>
  <si>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</si>
  <si>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</si>
  <si>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</si>
  <si>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</si>
  <si>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</si>
  <si>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</si>
  <si>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</si>
  <si>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</si>
  <si>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</si>
  <si>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</si>
  <si>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</si>
  <si>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</si>
  <si>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</si>
  <si>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</si>
  <si>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</si>
  <si>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</si>
  <si>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</si>
  <si>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</si>
  <si>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</si>
  <si>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</si>
  <si>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</si>
  <si>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</si>
  <si>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</si>
  <si>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</si>
  <si>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</si>
  <si>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</si>
  <si>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</si>
  <si>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</si>
  <si>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</si>
  <si>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</si>
  <si>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</si>
  <si>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</si>
  <si>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</si>
  <si>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</si>
  <si>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</si>
  <si>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</si>
  <si>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</si>
  <si>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</si>
  <si>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</si>
  <si>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</si>
  <si>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</si>
  <si>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</si>
  <si>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</si>
  <si>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</si>
  <si>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</si>
  <si>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</si>
  <si>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</si>
  <si>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</si>
  <si>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</si>
  <si>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</si>
  <si>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</si>
  <si>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</si>
  <si>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</si>
  <si>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</si>
  <si>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</si>
  <si>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</si>
  <si>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</si>
  <si>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</si>
  <si>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</si>
  <si>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</si>
  <si>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</si>
  <si>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</si>
  <si>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</si>
  <si>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</si>
  <si>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</si>
  <si>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</si>
  <si>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</si>
  <si>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</si>
  <si>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</si>
  <si>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</si>
  <si>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</si>
  <si>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</si>
  <si>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</si>
  <si>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</si>
  <si>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</si>
  <si>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</si>
  <si>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</si>
  <si>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</si>
  <si>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</si>
  <si>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</si>
  <si>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</si>
  <si>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</si>
  <si>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</si>
  <si>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</si>
  <si>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</si>
  <si>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</si>
  <si>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</si>
  <si>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</si>
  <si>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</si>
  <si>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</si>
  <si>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</si>
  <si>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</si>
  <si>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</si>
  <si>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</si>
  <si>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</si>
  <si>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</si>
  <si>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</si>
  <si>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</si>
  <si>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</si>
  <si>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</si>
  <si>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</si>
  <si>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</si>
  <si>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</si>
  <si>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</si>
  <si>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</si>
  <si>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</si>
  <si>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</si>
  <si>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</si>
  <si>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</si>
  <si>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</si>
  <si>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</si>
  <si>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</si>
  <si>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</si>
  <si>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</si>
  <si>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</si>
  <si>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</si>
  <si>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</si>
  <si>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</si>
  <si>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</si>
  <si>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</si>
  <si>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</si>
  <si>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</si>
  <si>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</si>
  <si>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</si>
  <si>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</si>
  <si>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</si>
  <si>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</si>
  <si>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</si>
  <si>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</si>
  <si>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</si>
  <si>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</si>
  <si>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</si>
  <si>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</si>
  <si>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</si>
  <si>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</si>
  <si>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</si>
  <si>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</si>
  <si>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</si>
  <si>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</si>
  <si>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</si>
  <si>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</si>
  <si>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</si>
  <si>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</si>
  <si>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</si>
  <si>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</si>
  <si>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</si>
  <si>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</si>
  <si>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</si>
  <si>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</si>
  <si>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</si>
  <si>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</si>
  <si>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</si>
  <si>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</si>
  <si>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</si>
  <si>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</si>
  <si>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</si>
  <si>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</si>
  <si>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</si>
  <si>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</si>
  <si>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</si>
  <si>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</si>
  <si>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</si>
  <si>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</si>
  <si>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</si>
  <si>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</si>
  <si>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</si>
  <si>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</si>
  <si>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</si>
  <si>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</si>
  <si>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</si>
  <si>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</si>
  <si>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</si>
  <si>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</si>
  <si>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</si>
  <si>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</si>
  <si>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</si>
  <si>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</si>
  <si>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</si>
  <si>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</si>
  <si>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</si>
  <si>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</si>
  <si>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</si>
  <si>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</si>
  <si>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</si>
  <si>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</si>
  <si>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</si>
  <si>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</si>
  <si>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</si>
  <si>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</si>
  <si>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</si>
  <si>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</si>
  <si>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</si>
  <si>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</si>
  <si>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</si>
  <si>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</si>
  <si>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</si>
  <si>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</si>
  <si>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</si>
  <si>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</si>
  <si>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</si>
  <si>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</si>
  <si>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</si>
  <si>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</si>
  <si>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</si>
  <si>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</si>
  <si>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</si>
  <si>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</si>
  <si>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</si>
  <si>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</si>
  <si>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</si>
  <si>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</si>
  <si>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</si>
  <si>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</si>
  <si>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</si>
  <si>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</si>
  <si>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</si>
  <si>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</si>
  <si>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</si>
  <si>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</si>
  <si>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</si>
  <si>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</si>
  <si>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</si>
  <si>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</si>
  <si>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</si>
  <si>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</si>
  <si>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</si>
  <si>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</si>
  <si>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</si>
  <si>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</si>
  <si>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</si>
  <si>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</si>
  <si>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</si>
  <si>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</si>
  <si>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</si>
  <si>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</si>
  <si>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</si>
  <si>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</si>
  <si>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</si>
  <si>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</si>
  <si>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</si>
  <si>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</si>
  <si>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</si>
  <si>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</si>
  <si>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</si>
  <si>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</si>
  <si>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</si>
  <si>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</si>
  <si>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</si>
  <si>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</si>
  <si>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</si>
  <si>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</si>
  <si>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</si>
  <si>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</si>
  <si>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</si>
  <si>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</si>
  <si>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</si>
  <si>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</si>
  <si>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</si>
  <si>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</si>
  <si>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</si>
  <si>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</si>
  <si>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</si>
  <si>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</si>
  <si>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</si>
  <si>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</si>
  <si>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</si>
  <si>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</si>
  <si>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</si>
  <si>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</si>
  <si>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</si>
  <si>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</si>
  <si>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</si>
  <si>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</si>
  <si>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</si>
  <si>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</si>
  <si>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</si>
  <si>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</si>
  <si>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</si>
  <si>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</si>
  <si>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</si>
  <si>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</si>
  <si>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</si>
  <si>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</si>
  <si>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</si>
  <si>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</si>
  <si>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</si>
  <si>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</si>
  <si>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</si>
  <si>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</si>
  <si>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</si>
  <si>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</si>
  <si>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</si>
  <si>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</si>
  <si>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</si>
  <si>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</si>
  <si>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</si>
  <si>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</si>
  <si>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</si>
  <si>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</si>
  <si>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</si>
  <si>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</si>
  <si>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</si>
  <si>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</si>
  <si>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</si>
  <si>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</si>
  <si>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</si>
  <si>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</si>
  <si>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</si>
  <si>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</si>
  <si>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</si>
  <si>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</si>
  <si>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</si>
  <si>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</si>
  <si>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</si>
  <si>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</si>
  <si>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</si>
  <si>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</si>
  <si>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</si>
  <si>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</si>
  <si>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</si>
  <si>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</si>
  <si>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</si>
  <si>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</si>
  <si>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</si>
  <si>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</si>
  <si>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</si>
  <si>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</si>
  <si>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</si>
  <si>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</si>
  <si>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</si>
  <si>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</si>
  <si>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</si>
  <si>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</si>
  <si>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</si>
  <si>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</si>
  <si>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</si>
  <si>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</si>
  <si>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</si>
  <si>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</si>
  <si>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</si>
  <si>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</si>
  <si>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</si>
  <si>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</si>
  <si>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</si>
  <si>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</si>
  <si>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</si>
  <si>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</si>
  <si>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</si>
  <si>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</si>
  <si>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</si>
  <si>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</si>
  <si>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</si>
  <si>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</si>
  <si>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</si>
  <si>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</si>
  <si>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</si>
  <si>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</si>
  <si>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</si>
  <si>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</si>
  <si>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</si>
  <si>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</si>
  <si>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</si>
  <si>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</si>
  <si>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</si>
  <si>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</si>
  <si>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</si>
  <si>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</si>
  <si>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</si>
  <si>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</si>
  <si>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</si>
  <si>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</si>
  <si>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</si>
  <si>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</si>
  <si>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</si>
  <si>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</si>
  <si>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</si>
  <si>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</si>
  <si>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</si>
  <si>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</si>
  <si>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</si>
  <si>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</si>
  <si>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</si>
  <si>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</si>
  <si>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</si>
  <si>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</si>
  <si>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</si>
  <si>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</si>
  <si>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</si>
  <si>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</si>
  <si>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</si>
  <si>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</si>
  <si>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</si>
  <si>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</si>
  <si>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</si>
  <si>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</si>
  <si>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</si>
  <si>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</si>
  <si>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</si>
  <si>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</si>
  <si>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</si>
  <si>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</si>
  <si>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</si>
  <si>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</si>
  <si>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</si>
  <si>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</si>
  <si>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</si>
  <si>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</si>
  <si>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</si>
  <si>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</si>
  <si>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</si>
  <si>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</si>
  <si>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</si>
  <si>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</si>
  <si>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</si>
  <si>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</si>
  <si>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</si>
  <si>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</si>
  <si>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</si>
  <si>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</si>
  <si>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</si>
  <si>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</si>
  <si>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</si>
  <si>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</si>
  <si>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</si>
  <si>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</si>
  <si>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</si>
  <si>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</si>
  <si>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</si>
  <si>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</si>
  <si>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</si>
  <si>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</si>
  <si>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</si>
  <si>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</si>
  <si>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</si>
  <si>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</si>
  <si>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</si>
  <si>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</si>
  <si>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</si>
  <si>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</si>
  <si>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</si>
  <si>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</si>
  <si>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</si>
  <si>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</si>
  <si>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</si>
  <si>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</si>
  <si>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</si>
  <si>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</si>
  <si>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</si>
  <si>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</si>
  <si>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</si>
  <si>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</si>
  <si>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</si>
  <si>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</si>
  <si>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</si>
  <si>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</si>
  <si>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</si>
  <si>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</si>
  <si>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</si>
  <si>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</si>
  <si>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</si>
  <si>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</si>
  <si>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</si>
  <si>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</si>
  <si>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</si>
  <si>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</si>
  <si>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</si>
  <si>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</si>
  <si>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</si>
  <si>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</si>
  <si>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</si>
  <si>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</si>
  <si>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</si>
  <si>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</si>
  <si>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</si>
  <si>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</si>
  <si>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</si>
  <si>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</si>
  <si>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</si>
  <si>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</si>
  <si>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</si>
  <si>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</si>
  <si>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</si>
  <si>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</si>
  <si>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</si>
  <si>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</si>
  <si>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</si>
  <si>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</si>
  <si>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</si>
  <si>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</si>
  <si>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</si>
  <si>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</si>
  <si>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</si>
  <si>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</si>
  <si>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</si>
  <si>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</si>
  <si>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</si>
  <si>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</si>
  <si>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</si>
  <si>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</si>
  <si>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</si>
  <si>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</si>
  <si>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</si>
  <si>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</si>
  <si>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</si>
  <si>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</si>
  <si>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</si>
  <si>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</si>
  <si>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</si>
  <si>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</si>
  <si>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</si>
  <si>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</si>
  <si>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</si>
  <si>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</si>
  <si>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</si>
  <si>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</si>
  <si>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</si>
  <si>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</si>
  <si>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</si>
  <si>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</si>
  <si>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</si>
  <si>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</si>
  <si>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</si>
  <si>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</si>
  <si>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</si>
  <si>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</si>
  <si>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</si>
  <si>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</si>
  <si>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</si>
  <si>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</si>
  <si>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</si>
  <si>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</si>
  <si>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</si>
  <si>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</si>
  <si>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</si>
  <si>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</si>
  <si>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</si>
  <si>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</si>
  <si>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</si>
  <si>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</si>
  <si>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</si>
  <si>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</si>
  <si>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</si>
  <si>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</si>
  <si>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</si>
  <si>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</si>
  <si>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</si>
  <si>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</si>
  <si>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</si>
  <si>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</si>
  <si>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</si>
  <si>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</si>
  <si>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</si>
  <si>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</si>
  <si>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</si>
  <si>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</si>
  <si>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</si>
  <si>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</si>
  <si>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</si>
  <si>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</si>
  <si>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</si>
  <si>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</si>
  <si>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</si>
  <si>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</si>
  <si>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</si>
  <si>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</si>
  <si>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</si>
  <si>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</si>
  <si>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</si>
  <si>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</si>
  <si>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</si>
  <si>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</si>
  <si>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</si>
  <si>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</si>
  <si>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</si>
  <si>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</si>
  <si>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</si>
  <si>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</si>
  <si>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</si>
  <si>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</si>
  <si>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</si>
  <si>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</si>
  <si>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</si>
  <si>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</si>
  <si>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</si>
  <si>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</si>
  <si>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</si>
  <si>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</si>
  <si>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</si>
  <si>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</si>
  <si>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</si>
  <si>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</si>
  <si>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</si>
  <si>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</si>
  <si>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</si>
  <si>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</si>
  <si>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</si>
  <si>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</si>
  <si>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</si>
  <si>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</si>
  <si>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</si>
  <si>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</si>
  <si>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</si>
  <si>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</si>
  <si>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</si>
  <si>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</si>
  <si>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</si>
  <si>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</si>
  <si>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</si>
  <si>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</si>
  <si>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</si>
  <si>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</si>
  <si>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</si>
  <si>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</si>
  <si>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</si>
  <si>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</si>
  <si>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</si>
  <si>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</si>
  <si>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</si>
  <si>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</si>
  <si>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</si>
  <si>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</si>
  <si>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</si>
  <si>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</si>
  <si>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</si>
  <si>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</si>
  <si>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</si>
  <si>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</si>
  <si>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</si>
  <si>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</si>
  <si>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</si>
  <si>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</si>
  <si>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</si>
  <si>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</si>
  <si>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</si>
  <si>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</si>
  <si>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</si>
  <si>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</si>
  <si>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</si>
  <si>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</si>
  <si>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</si>
  <si>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</si>
  <si>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</si>
  <si>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</si>
  <si>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</si>
  <si>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</si>
  <si>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</si>
  <si>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</si>
  <si>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</si>
  <si>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</si>
  <si>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</si>
  <si>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</si>
  <si>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</si>
  <si>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</si>
  <si>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</si>
  <si>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</si>
  <si>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</si>
  <si>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</si>
  <si>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</si>
  <si>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</si>
  <si>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</si>
  <si>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</si>
  <si>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</si>
  <si>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</si>
  <si>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</si>
  <si>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</si>
  <si>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</si>
  <si>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</si>
  <si>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</si>
  <si>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</si>
  <si>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</si>
  <si>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</si>
  <si>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</si>
  <si>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</si>
  <si>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</si>
  <si>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</si>
  <si>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</si>
  <si>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</si>
  <si>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</si>
  <si>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</si>
  <si>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</si>
  <si>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</si>
  <si>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</si>
  <si>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</si>
  <si>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</si>
  <si>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</si>
  <si>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</si>
  <si>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</si>
  <si>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</si>
  <si>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</si>
  <si>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</si>
  <si>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</si>
  <si>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</si>
  <si>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</si>
  <si>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</si>
  <si>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</si>
  <si>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</si>
  <si>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</si>
  <si>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</si>
  <si>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</si>
  <si>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</si>
  <si>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</si>
  <si>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</si>
  <si>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</si>
  <si>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</si>
  <si>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</si>
  <si>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</si>
  <si>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</si>
  <si>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</si>
  <si>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</si>
  <si>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</si>
  <si>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</si>
  <si>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</si>
  <si>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</si>
  <si>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</si>
  <si>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</si>
  <si>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</si>
  <si>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</si>
  <si>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</si>
  <si>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</si>
  <si>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</si>
  <si>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</si>
  <si>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</si>
  <si>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</si>
  <si>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</si>
  <si>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</si>
  <si>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</si>
  <si>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</si>
  <si>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</si>
  <si>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</si>
  <si>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</si>
  <si>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</si>
  <si>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</si>
  <si>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</si>
  <si>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</si>
  <si>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</si>
  <si>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</si>
  <si>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</si>
  <si>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</si>
  <si>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</si>
  <si>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</si>
  <si>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</si>
  <si>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</si>
  <si>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</si>
  <si>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</si>
  <si>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</si>
  <si>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</si>
  <si>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</si>
  <si>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</si>
  <si>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</si>
  <si>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</si>
  <si>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</si>
  <si>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</si>
  <si>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</si>
  <si>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</si>
  <si>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</si>
  <si>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</si>
  <si>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</si>
  <si>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</si>
  <si>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</si>
  <si>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</si>
  <si>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</si>
  <si>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</si>
  <si>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</si>
  <si>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</si>
  <si>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</si>
  <si>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</si>
  <si>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</si>
  <si>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</si>
  <si>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</si>
  <si>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</si>
  <si>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</si>
  <si>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</si>
  <si>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</si>
  <si>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</si>
  <si>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</si>
  <si>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</si>
  <si>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</si>
  <si>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</si>
  <si>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</si>
  <si>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</si>
  <si>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</si>
  <si>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</si>
  <si>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</si>
  <si>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</si>
  <si>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</si>
  <si>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</si>
  <si>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</si>
  <si>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</si>
  <si>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</si>
  <si>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</si>
  <si>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</si>
  <si>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</si>
  <si>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</si>
  <si>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</si>
  <si>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</si>
  <si>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</si>
  <si>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</si>
  <si>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</si>
  <si>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</si>
  <si>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</si>
  <si>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</si>
  <si>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</si>
  <si>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</si>
  <si>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</si>
  <si>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</si>
  <si>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</si>
  <si>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</si>
  <si>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</si>
  <si>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</si>
  <si>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</si>
  <si>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</si>
  <si>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</si>
  <si>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</si>
  <si>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</si>
  <si>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</si>
  <si>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</si>
  <si>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</si>
  <si>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</si>
  <si>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</si>
  <si>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</si>
  <si>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</si>
  <si>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</si>
  <si>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</si>
  <si>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</si>
  <si>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</si>
  <si>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</si>
  <si>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</si>
  <si>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</si>
  <si>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</si>
  <si>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</si>
  <si>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</si>
  <si>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</si>
  <si>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</si>
  <si>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</si>
  <si>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</si>
  <si>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</si>
  <si>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</si>
  <si>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</si>
  <si>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</si>
  <si>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</si>
  <si>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</si>
  <si>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</si>
  <si>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</si>
  <si>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</si>
  <si>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</si>
  <si>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</si>
  <si>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</si>
  <si>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</si>
  <si>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</si>
  <si>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</si>
  <si>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</si>
  <si>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</si>
  <si>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</si>
  <si>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</si>
  <si>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</si>
  <si>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</si>
  <si>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</si>
  <si>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</si>
  <si>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</si>
  <si>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</si>
  <si>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</si>
  <si>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</si>
  <si>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</si>
  <si>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</si>
  <si>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</si>
  <si>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</si>
  <si>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</si>
  <si>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</si>
  <si>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</si>
  <si>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</si>
  <si>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</si>
  <si>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</si>
  <si>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</si>
  <si>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</si>
  <si>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</si>
  <si>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</si>
  <si>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</si>
  <si>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</si>
  <si>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</si>
  <si>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</si>
  <si>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</si>
  <si>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</si>
  <si>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</si>
  <si>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</si>
  <si>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</si>
  <si>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</si>
  <si>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</si>
  <si>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</si>
  <si>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</si>
  <si>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</si>
  <si>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</si>
  <si>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</si>
  <si>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</si>
  <si>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</si>
  <si>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</si>
  <si>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</si>
  <si>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</si>
  <si>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</si>
  <si>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</si>
  <si>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</si>
  <si>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</si>
  <si>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</si>
  <si>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</si>
  <si>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</si>
  <si>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</si>
  <si>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</si>
  <si>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</si>
  <si>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</si>
  <si>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</si>
  <si>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</si>
  <si>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</si>
  <si>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</si>
  <si>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</si>
  <si>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</si>
  <si>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</si>
  <si>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</si>
  <si>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</si>
  <si>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</si>
  <si>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</si>
  <si>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</si>
  <si>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</si>
  <si>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</si>
  <si>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</si>
  <si>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</si>
  <si>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</si>
  <si>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</si>
  <si>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</si>
  <si>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</si>
  <si>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</si>
  <si>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</si>
  <si>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</si>
  <si>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</si>
  <si>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</si>
  <si>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</si>
  <si>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</si>
  <si>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</si>
  <si>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</si>
  <si>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</si>
  <si>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</si>
  <si>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</si>
  <si>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</si>
  <si>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</si>
  <si>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</si>
  <si>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</si>
  <si>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</si>
  <si>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</si>
  <si>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</si>
  <si>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</si>
  <si>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</si>
  <si>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</si>
  <si>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</si>
  <si>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</si>
  <si>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</si>
  <si>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</si>
  <si>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</si>
  <si>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</si>
  <si>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</si>
  <si>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</si>
  <si>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</si>
  <si>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</si>
  <si>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</si>
  <si>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</si>
  <si>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</si>
  <si>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</si>
  <si>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</si>
  <si>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</si>
  <si>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</si>
  <si>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</si>
  <si>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</si>
  <si>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</si>
  <si>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</si>
  <si>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</si>
  <si>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</si>
  <si>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</si>
  <si>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</si>
  <si>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</si>
  <si>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</si>
  <si>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</si>
  <si>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</si>
  <si>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</si>
  <si>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</si>
  <si>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</si>
  <si>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</si>
  <si>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</si>
  <si>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</si>
  <si>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</si>
  <si>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</si>
  <si>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</si>
  <si>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</si>
  <si>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</si>
  <si>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</si>
  <si>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</si>
  <si>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</si>
  <si>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</si>
  <si>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</si>
  <si>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</si>
  <si>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</si>
  <si>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</si>
  <si>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</si>
  <si>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</si>
  <si>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</si>
  <si>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</si>
  <si>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</si>
  <si>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</si>
  <si>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</si>
  <si>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</si>
  <si>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</si>
  <si>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</si>
  <si>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</si>
  <si>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</si>
  <si>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</si>
  <si>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</si>
  <si>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</si>
  <si>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</si>
  <si>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</si>
  <si>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</si>
  <si>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</si>
  <si>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</si>
  <si>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</si>
  <si>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</si>
  <si>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</si>
  <si>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</si>
  <si>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</si>
  <si>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</si>
  <si>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</si>
  <si>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</si>
  <si>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</si>
  <si>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</si>
  <si>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</si>
  <si>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</si>
  <si>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</si>
  <si>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</si>
  <si>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</si>
  <si>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</si>
  <si>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</si>
  <si>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</si>
  <si>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</si>
  <si>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</si>
  <si>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</si>
  <si>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</si>
  <si>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</si>
  <si>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</si>
  <si>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</si>
  <si>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</si>
  <si>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</si>
  <si>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</si>
  <si>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</si>
  <si>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</si>
  <si>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</si>
  <si>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</si>
  <si>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</si>
  <si>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</si>
  <si>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</si>
  <si>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</si>
  <si>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</si>
  <si>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</si>
  <si>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</si>
  <si>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</si>
  <si>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</si>
  <si>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</si>
  <si>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</si>
  <si>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</si>
  <si>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</si>
  <si>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</si>
  <si>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</si>
  <si>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</si>
  <si>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</si>
  <si>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</si>
  <si>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</si>
  <si>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</si>
  <si>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</si>
  <si>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</si>
  <si>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</si>
  <si>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</si>
  <si>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</si>
  <si>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</si>
  <si>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</si>
  <si>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</si>
  <si>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</si>
  <si>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</si>
  <si>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</si>
  <si>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</si>
  <si>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</si>
  <si>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</si>
  <si>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</si>
  <si>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</si>
  <si>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</si>
  <si>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</si>
  <si>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</si>
  <si>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</si>
  <si>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</si>
  <si>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</si>
  <si>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</si>
  <si>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</si>
  <si>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</si>
  <si>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</si>
  <si>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</si>
  <si>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</si>
  <si>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</si>
  <si>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</si>
  <si>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</si>
  <si>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</si>
  <si>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</si>
  <si>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</si>
  <si>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</si>
  <si>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</si>
  <si>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</si>
  <si>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</si>
  <si>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</si>
  <si>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</si>
  <si>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</si>
  <si>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</si>
  <si>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</si>
  <si>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</si>
  <si>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</si>
  <si>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</si>
  <si>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</si>
  <si>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</si>
  <si>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</si>
  <si>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</si>
  <si>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</si>
  <si>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</si>
  <si>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</si>
  <si>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</si>
  <si>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</si>
  <si>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</si>
  <si>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</si>
  <si>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</si>
  <si>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</si>
  <si>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</si>
  <si>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</si>
  <si>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</si>
  <si>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</si>
  <si>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</si>
  <si>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</si>
  <si>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</si>
  <si>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</si>
  <si>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</si>
  <si>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</si>
  <si>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</si>
  <si>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</si>
  <si>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</si>
  <si>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</si>
  <si>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</si>
  <si>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</si>
  <si>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</si>
  <si>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</si>
  <si>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</si>
  <si>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</si>
  <si>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</si>
  <si>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</si>
  <si>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</si>
  <si>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</si>
  <si>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</si>
  <si>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</si>
  <si>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</si>
  <si>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</si>
  <si>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</si>
  <si>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</si>
  <si>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</si>
  <si>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</si>
  <si>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</si>
  <si>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</si>
  <si>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</si>
  <si>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</si>
  <si>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</si>
  <si>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</si>
  <si>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</si>
  <si>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</si>
  <si>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</si>
  <si>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</si>
  <si>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</si>
  <si>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</si>
  <si>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</si>
  <si>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</si>
  <si>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</si>
  <si>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</si>
  <si>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</si>
  <si>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</si>
  <si>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</si>
  <si>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</si>
  <si>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</si>
  <si>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</si>
  <si>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</si>
  <si>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</si>
  <si>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</si>
  <si>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</si>
  <si>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</si>
  <si>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</si>
  <si>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</si>
  <si>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</si>
  <si>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</si>
  <si>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</si>
  <si>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</si>
  <si>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</si>
  <si>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</si>
  <si>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</si>
  <si>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</si>
  <si>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</si>
  <si>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</si>
  <si>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</si>
  <si>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</si>
  <si>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</si>
  <si>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</si>
  <si>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</si>
  <si>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</si>
  <si>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</si>
  <si>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</si>
  <si>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</si>
  <si>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</si>
  <si>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</si>
  <si>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</si>
  <si>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</si>
  <si>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</si>
  <si>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</si>
  <si>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</si>
  <si>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</si>
  <si>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</si>
  <si>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</si>
  <si>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</si>
  <si>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</si>
  <si>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</si>
  <si>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</si>
  <si>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</si>
  <si>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</si>
  <si>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</si>
  <si>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</si>
  <si>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</si>
  <si>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</si>
  <si>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</si>
  <si>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</si>
  <si>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</si>
  <si>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</si>
  <si>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</si>
  <si>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</si>
  <si>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</si>
  <si>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</si>
  <si>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</si>
  <si>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</si>
  <si>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</si>
  <si>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</si>
  <si>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</si>
  <si>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</si>
  <si>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</si>
  <si>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</si>
  <si>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</si>
  <si>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</si>
  <si>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</si>
  <si>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</si>
  <si>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</si>
  <si>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</si>
  <si>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</si>
  <si>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</si>
  <si>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</si>
  <si>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</si>
  <si>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</si>
  <si>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</si>
  <si>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</si>
  <si>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</si>
  <si>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</si>
  <si>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</si>
  <si>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</si>
  <si>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</si>
  <si>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</si>
  <si>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</si>
  <si>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</si>
  <si>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</si>
  <si>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</si>
  <si>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</si>
  <si>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</si>
  <si>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</si>
  <si>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</si>
  <si>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</si>
  <si>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</si>
  <si>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</si>
  <si>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</si>
  <si>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</si>
  <si>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</si>
  <si>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</si>
  <si>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</si>
  <si>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</si>
  <si>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</si>
  <si>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</si>
  <si>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</si>
  <si>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</si>
  <si>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</si>
  <si>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</si>
  <si>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</si>
  <si>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</si>
  <si>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</si>
  <si>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</si>
  <si>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</si>
  <si>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</si>
  <si>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</si>
  <si>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</si>
  <si>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30/12/2020</t>
  </si>
  <si>
    <t>30/12/2020</t>
  </si>
  <si>
    <t>Finnish mortgage covered bonds</t>
  </si>
  <si>
    <t>Financial Supervisory Authority (FIN-FSA)</t>
  </si>
  <si>
    <t>AAA</t>
  </si>
  <si>
    <t>FI4000206966</t>
  </si>
  <si>
    <t>Fix</t>
  </si>
  <si>
    <t>FI4000232855</t>
  </si>
  <si>
    <t>FI4000266903</t>
  </si>
  <si>
    <t>FI4000315841</t>
  </si>
  <si>
    <t>FI4000375092</t>
  </si>
  <si>
    <t>FI4000429410</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</si>
  <si>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</si>
  <si>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</si>
  <si>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</si>
  <si>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</si>
  <si>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</si>
  <si>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</si>
  <si>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</si>
  <si>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</si>
  <si>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</si>
  <si>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</si>
  <si>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</si>
  <si>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</si>
  <si>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</si>
  <si>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</si>
  <si>
    <t>Reporting date: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</si>
</sst>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xf numFmtId="0" fontId="2" fillId="0" borderId="0" xfId="0" applyFont="1" applyAlignment="1" applyProtection="1">
      <alignment horizontal="center" vertical="center" wrapText="1"/>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election activeCell="O14" sqref="O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1503</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 ref="D30:H30" location="Disclaimer!A1" display="Disclaimer" xr:uid="{00000000-0004-0000-0100-000003000000}"/>
    <hyperlink ref="D32:H32" location="'D. Insert Nat Trans Templ'!A1" display="Worksheet D: National Transparency Template" xr:uid="{00000000-0004-0000-0100-000004000000}"/>
    <hyperlink ref="D34:H34" location="'E. Optional ECB-ECAIs data'!A1" display="Worksheet E: Optional ECB-ECAIs data"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1930.0928947299999</v>
      </c>
      <c r="F38" s="41"/>
      <c r="H38" s="23"/>
      <c r="L38" s="23"/>
      <c r="M38" s="23"/>
    </row>
    <row r="39" spans="1:13" x14ac:dyDescent="0.25">
      <c r="A39" s="25" t="s">
        <v>62</v>
      </c>
      <c r="B39" s="41" t="s">
        <v>63</v>
      </c>
      <c r="C39" s="344">
        <v>1450</v>
      </c>
      <c r="F39" s="41"/>
      <c r="H39" s="23"/>
      <c r="L39" s="23"/>
      <c r="M39" s="23"/>
    </row>
    <row r="40" spans="1:13" outlineLevel="1" x14ac:dyDescent="0.25">
      <c r="A40" s="25" t="s">
        <v>64</v>
      </c>
      <c r="B40" s="47" t="s">
        <v>65</v>
      </c>
      <c r="C40" s="344">
        <v>1936.4821728500001</v>
      </c>
      <c r="F40" s="41"/>
      <c r="H40" s="23"/>
      <c r="L40" s="23"/>
      <c r="M40" s="23"/>
    </row>
    <row r="41" spans="1:13" outlineLevel="1" x14ac:dyDescent="0.25">
      <c r="A41" s="25" t="s">
        <v>67</v>
      </c>
      <c r="B41" s="47" t="s">
        <v>68</v>
      </c>
      <c r="C41" s="344">
        <v>1498.10900627</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0.33109854808965511</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1930.0928947299999</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1930.0928947299999</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8.86</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141.51301022999999</v>
      </c>
      <c r="D70" s="101" t="s">
        <v>962</v>
      </c>
      <c r="E70" s="21"/>
      <c r="F70" s="49">
        <f t="shared" ref="F70:F76" si="2">IF($C$77=0,"",IF(C70="[for completion]","",C70/$C$77))</f>
        <v>7.3319831354115308E-2</v>
      </c>
      <c r="G70" s="49" t="str">
        <f>IF($D$77=0,"",IF(D70="[Mark as ND1 if not relevant]","",D70/$D$77))</f>
        <v/>
      </c>
      <c r="H70" s="23"/>
      <c r="L70" s="23"/>
      <c r="M70" s="23"/>
    </row>
    <row r="71" spans="1:13" x14ac:dyDescent="0.25">
      <c r="A71" s="25" t="s">
        <v>112</v>
      </c>
      <c r="B71" s="134" t="s">
        <v>1282</v>
      </c>
      <c r="C71" s="344">
        <v>114.30850567</v>
      </c>
      <c r="D71" s="101" t="s">
        <v>962</v>
      </c>
      <c r="E71" s="21"/>
      <c r="F71" s="49">
        <f t="shared" si="2"/>
        <v>5.9224804450443314E-2</v>
      </c>
      <c r="G71" s="49" t="str">
        <f t="shared" ref="G71:G76" si="3">IF($D$77=0,"",IF(D71="[Mark as ND1 if not relevant]","",D71/$D$77))</f>
        <v/>
      </c>
      <c r="H71" s="23"/>
      <c r="L71" s="23"/>
      <c r="M71" s="23"/>
    </row>
    <row r="72" spans="1:13" x14ac:dyDescent="0.25">
      <c r="A72" s="25" t="s">
        <v>113</v>
      </c>
      <c r="B72" s="133" t="s">
        <v>1283</v>
      </c>
      <c r="C72" s="344">
        <v>103.38517735000001</v>
      </c>
      <c r="D72" s="101" t="s">
        <v>962</v>
      </c>
      <c r="E72" s="21"/>
      <c r="F72" s="49">
        <f t="shared" si="2"/>
        <v>5.3565278241889482E-2</v>
      </c>
      <c r="G72" s="49" t="str">
        <f t="shared" si="3"/>
        <v/>
      </c>
      <c r="H72" s="23"/>
      <c r="L72" s="23"/>
      <c r="M72" s="23"/>
    </row>
    <row r="73" spans="1:13" x14ac:dyDescent="0.25">
      <c r="A73" s="25" t="s">
        <v>114</v>
      </c>
      <c r="B73" s="133" t="s">
        <v>1284</v>
      </c>
      <c r="C73" s="344">
        <v>144.33532073000001</v>
      </c>
      <c r="D73" s="101" t="s">
        <v>962</v>
      </c>
      <c r="E73" s="21"/>
      <c r="F73" s="49">
        <f t="shared" si="2"/>
        <v>7.4782109130219612E-2</v>
      </c>
      <c r="G73" s="49" t="str">
        <f t="shared" si="3"/>
        <v/>
      </c>
      <c r="H73" s="23"/>
      <c r="L73" s="23"/>
      <c r="M73" s="23"/>
    </row>
    <row r="74" spans="1:13" x14ac:dyDescent="0.25">
      <c r="A74" s="25" t="s">
        <v>115</v>
      </c>
      <c r="B74" s="133" t="s">
        <v>1285</v>
      </c>
      <c r="C74" s="344">
        <v>114.90737372</v>
      </c>
      <c r="D74" s="101" t="s">
        <v>962</v>
      </c>
      <c r="E74" s="21"/>
      <c r="F74" s="49">
        <f t="shared" si="2"/>
        <v>5.9535086200213194E-2</v>
      </c>
      <c r="G74" s="49" t="str">
        <f t="shared" si="3"/>
        <v/>
      </c>
      <c r="H74" s="23"/>
      <c r="L74" s="23"/>
      <c r="M74" s="23"/>
    </row>
    <row r="75" spans="1:13" x14ac:dyDescent="0.25">
      <c r="A75" s="25" t="s">
        <v>116</v>
      </c>
      <c r="B75" s="133" t="s">
        <v>1286</v>
      </c>
      <c r="C75" s="344">
        <v>515.84799501999998</v>
      </c>
      <c r="D75" s="101" t="s">
        <v>962</v>
      </c>
      <c r="E75" s="21"/>
      <c r="F75" s="49">
        <f t="shared" si="2"/>
        <v>0.267267920721588</v>
      </c>
      <c r="G75" s="49" t="str">
        <f t="shared" si="3"/>
        <v/>
      </c>
      <c r="H75" s="23"/>
      <c r="L75" s="23"/>
      <c r="M75" s="23"/>
    </row>
    <row r="76" spans="1:13" x14ac:dyDescent="0.25">
      <c r="A76" s="25" t="s">
        <v>117</v>
      </c>
      <c r="B76" s="133" t="s">
        <v>1287</v>
      </c>
      <c r="C76" s="344">
        <v>795.780846</v>
      </c>
      <c r="D76" s="101" t="s">
        <v>962</v>
      </c>
      <c r="E76" s="21"/>
      <c r="F76" s="49">
        <f t="shared" si="2"/>
        <v>0.41230496990153109</v>
      </c>
      <c r="G76" s="49" t="str">
        <f t="shared" si="3"/>
        <v/>
      </c>
      <c r="H76" s="23"/>
      <c r="L76" s="23"/>
      <c r="M76" s="23"/>
    </row>
    <row r="77" spans="1:13" x14ac:dyDescent="0.25">
      <c r="A77" s="25" t="s">
        <v>118</v>
      </c>
      <c r="B77" s="57" t="s">
        <v>97</v>
      </c>
      <c r="C77" s="346">
        <f>SUM(C70:C76)</f>
        <v>1930.07822872</v>
      </c>
      <c r="D77" s="48">
        <f>SUM(D70:D76)</f>
        <v>0</v>
      </c>
      <c r="E77" s="41"/>
      <c r="F77" s="51">
        <f>SUM(F70:F76)</f>
        <v>1</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2.7889300000000001</v>
      </c>
      <c r="D89" s="344">
        <v>3.7904900000000001</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300</v>
      </c>
      <c r="D93" s="344">
        <v>0</v>
      </c>
      <c r="E93" s="21"/>
      <c r="F93" s="49">
        <f>IF($C$100=0,"",IF(C93="[for completion]","",IF(C93="","",C93/$C$100)))</f>
        <v>0.20689655172413793</v>
      </c>
      <c r="G93" s="49">
        <f>IF($D$100=0,"",IF(D93="[Mark as ND1 if not relevant]","",IF(D93="","",D93/$D$100)))</f>
        <v>0</v>
      </c>
      <c r="H93" s="23"/>
      <c r="L93" s="23"/>
      <c r="M93" s="23"/>
    </row>
    <row r="94" spans="1:13" x14ac:dyDescent="0.25">
      <c r="A94" s="25" t="s">
        <v>140</v>
      </c>
      <c r="B94" s="134" t="s">
        <v>1282</v>
      </c>
      <c r="C94" s="344">
        <v>250</v>
      </c>
      <c r="D94" s="344">
        <v>300</v>
      </c>
      <c r="E94" s="21"/>
      <c r="F94" s="49">
        <f t="shared" ref="F94:F99" si="6">IF($C$100=0,"",IF(C94="[for completion]","",IF(C94="","",C94/$C$100)))</f>
        <v>0.17241379310344829</v>
      </c>
      <c r="G94" s="49">
        <f t="shared" ref="G94:G99" si="7">IF($D$100=0,"",IF(D94="[Mark as ND1 if not relevant]","",IF(D94="","",D94/$D$100)))</f>
        <v>0.20689655172413793</v>
      </c>
      <c r="H94" s="23"/>
      <c r="L94" s="23"/>
      <c r="M94" s="23"/>
    </row>
    <row r="95" spans="1:13" x14ac:dyDescent="0.25">
      <c r="A95" s="25" t="s">
        <v>141</v>
      </c>
      <c r="B95" s="134" t="s">
        <v>1283</v>
      </c>
      <c r="C95" s="344">
        <v>300</v>
      </c>
      <c r="D95" s="344">
        <v>250</v>
      </c>
      <c r="E95" s="21"/>
      <c r="F95" s="49">
        <f t="shared" si="6"/>
        <v>0.20689655172413793</v>
      </c>
      <c r="G95" s="49">
        <f t="shared" si="7"/>
        <v>0.17241379310344829</v>
      </c>
      <c r="H95" s="23"/>
      <c r="L95" s="23"/>
      <c r="M95" s="23"/>
    </row>
    <row r="96" spans="1:13" x14ac:dyDescent="0.25">
      <c r="A96" s="25" t="s">
        <v>142</v>
      </c>
      <c r="B96" s="134" t="s">
        <v>1284</v>
      </c>
      <c r="C96" s="344">
        <v>300</v>
      </c>
      <c r="D96" s="344">
        <v>300</v>
      </c>
      <c r="E96" s="21"/>
      <c r="F96" s="49">
        <f t="shared" si="6"/>
        <v>0.20689655172413793</v>
      </c>
      <c r="G96" s="49">
        <f t="shared" si="7"/>
        <v>0.20689655172413793</v>
      </c>
      <c r="H96" s="23"/>
      <c r="L96" s="23"/>
      <c r="M96" s="23"/>
    </row>
    <row r="97" spans="1:14" x14ac:dyDescent="0.25">
      <c r="A97" s="25" t="s">
        <v>143</v>
      </c>
      <c r="B97" s="134" t="s">
        <v>1285</v>
      </c>
      <c r="C97" s="344">
        <v>0</v>
      </c>
      <c r="D97" s="344">
        <v>300</v>
      </c>
      <c r="E97" s="21"/>
      <c r="F97" s="49">
        <f t="shared" si="6"/>
        <v>0</v>
      </c>
      <c r="G97" s="49">
        <f t="shared" si="7"/>
        <v>0.20689655172413793</v>
      </c>
      <c r="H97" s="23"/>
      <c r="L97" s="23"/>
      <c r="M97" s="23"/>
    </row>
    <row r="98" spans="1:14" x14ac:dyDescent="0.25">
      <c r="A98" s="25" t="s">
        <v>144</v>
      </c>
      <c r="B98" s="134" t="s">
        <v>1286</v>
      </c>
      <c r="C98" s="344">
        <v>300</v>
      </c>
      <c r="D98" s="344">
        <v>300</v>
      </c>
      <c r="E98" s="21"/>
      <c r="F98" s="49">
        <f t="shared" si="6"/>
        <v>0.20689655172413793</v>
      </c>
      <c r="G98" s="49">
        <f t="shared" si="7"/>
        <v>0.20689655172413793</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1450</v>
      </c>
      <c r="D100" s="348">
        <f>SUM(D93:D99)</f>
        <v>1450</v>
      </c>
      <c r="E100" s="41"/>
      <c r="F100" s="51">
        <f>SUM(F93:F99)</f>
        <v>0.99999999999999989</v>
      </c>
      <c r="G100" s="51">
        <f>SUM(G93:G99)</f>
        <v>0.99999999999999989</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1930.0928947299999</v>
      </c>
      <c r="D112" s="344">
        <v>1930.0928947299999</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1930.0928947299999</v>
      </c>
      <c r="D129" s="344">
        <f>SUM(D112:D128)</f>
        <v>1930.0928947299999</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1450</v>
      </c>
      <c r="D138" s="344">
        <v>1450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1450</v>
      </c>
      <c r="D155" s="344">
        <f>SUM(D138:D154)</f>
        <v>1450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1450</v>
      </c>
      <c r="D164" s="344">
        <v>200</v>
      </c>
      <c r="E164" s="61"/>
      <c r="F164" s="49">
        <f>IF($C$167=0,"",IF(C164="[for completion]","",IF(C164="","",C164/$C$167)))</f>
        <v>1</v>
      </c>
      <c r="G164" s="49">
        <f>IF($D$167=0,"",IF(D164="[for completion]","",IF(D164="","",D164/$D$167)))</f>
        <v>0.13793103448275862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0.86206896551724133</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1450</v>
      </c>
      <c r="D167" s="349">
        <f>SUM(D164:D166)</f>
        <v>1450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1930.0928947299999</v>
      </c>
      <c r="E217" s="61"/>
      <c r="F217" s="49">
        <f>IF($C$38=0,"",IF(C217="[for completion]","",IF(C217="","",C217/$C$38)))</f>
        <v>1</v>
      </c>
      <c r="G217" s="49">
        <f>IF($C$39=0,"",IF(C217="[for completion]","",IF(C217="","",C217/$C$39)))</f>
        <v>1.3310985480896551</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1930.0928947299999</v>
      </c>
      <c r="E220" s="61"/>
      <c r="F220" s="60">
        <f>SUM(F217:F219)</f>
        <v>1</v>
      </c>
      <c r="G220" s="60">
        <f>SUM(G217:G219)</f>
        <v>1.3310985480896551</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1930.0928947299999</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1930.0928947299999</v>
      </c>
      <c r="F15" s="117">
        <f>SUM(F12:F14)</f>
        <v>1</v>
      </c>
    </row>
    <row r="16" spans="1:7" outlineLevel="1" x14ac:dyDescent="0.25">
      <c r="A16" s="101" t="s">
        <v>488</v>
      </c>
      <c r="B16" s="118" t="s">
        <v>489</v>
      </c>
      <c r="C16" s="350">
        <v>1237.7980473</v>
      </c>
      <c r="F16" s="115">
        <f t="shared" ref="F16:F26" si="0">IF($C$15=0,"",IF(C16="[for completion]","",C16/$C$15))</f>
        <v>0.64131527072076766</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9288</v>
      </c>
      <c r="D28" s="101">
        <v>0</v>
      </c>
      <c r="F28" s="101">
        <v>9288</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3.2669999999999998E-2</v>
      </c>
      <c r="D36" s="351">
        <v>0</v>
      </c>
      <c r="F36" s="352">
        <v>3.2669999999999998E-2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2.7560000000000001E-2</v>
      </c>
      <c r="D100" s="135"/>
      <c r="E100" s="135"/>
      <c r="F100" s="353">
        <f t="shared" ref="F100:F118" si="1">C100</f>
        <v>2.7560000000000001E-2</v>
      </c>
      <c r="G100" s="101"/>
    </row>
    <row r="101" spans="1:7" x14ac:dyDescent="0.25">
      <c r="A101" s="101" t="s">
        <v>611</v>
      </c>
      <c r="B101" s="122" t="s">
        <v>1356</v>
      </c>
      <c r="C101" s="353">
        <v>1.0000000000000001E-5</v>
      </c>
      <c r="D101" s="135"/>
      <c r="E101" s="135"/>
      <c r="F101" s="353">
        <f t="shared" si="1"/>
        <v>1.0000000000000001E-5</v>
      </c>
      <c r="G101" s="101"/>
    </row>
    <row r="102" spans="1:7" x14ac:dyDescent="0.25">
      <c r="A102" s="101" t="s">
        <v>612</v>
      </c>
      <c r="B102" s="122" t="s">
        <v>1358</v>
      </c>
      <c r="C102" s="353">
        <v>4.0000000000000002E-4</v>
      </c>
      <c r="D102" s="135"/>
      <c r="E102" s="135"/>
      <c r="F102" s="353">
        <f t="shared" si="1"/>
        <v>4.0000000000000002E-4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1.0000000000000001E-5</v>
      </c>
      <c r="D104" s="135"/>
      <c r="E104" s="135"/>
      <c r="F104" s="353">
        <f t="shared" si="1"/>
        <v>1.0000000000000001E-5</v>
      </c>
      <c r="G104" s="101"/>
    </row>
    <row r="105" spans="1:7" x14ac:dyDescent="0.25">
      <c r="A105" s="101" t="s">
        <v>615</v>
      </c>
      <c r="B105" s="122" t="s">
        <v>1363</v>
      </c>
      <c r="C105" s="353">
        <v>9.7000000000000003E-3</v>
      </c>
      <c r="D105" s="135"/>
      <c r="E105" s="135"/>
      <c r="F105" s="353">
        <f t="shared" si="1"/>
        <v>9.7000000000000003E-3</v>
      </c>
      <c r="G105" s="101"/>
    </row>
    <row r="106" spans="1:7" x14ac:dyDescent="0.25">
      <c r="A106" s="101" t="s">
        <v>616</v>
      </c>
      <c r="B106" s="122" t="s">
        <v>1364</v>
      </c>
      <c r="C106" s="353">
        <v>5.5000000000000003E-4</v>
      </c>
      <c r="D106" s="135"/>
      <c r="E106" s="135"/>
      <c r="F106" s="353">
        <f t="shared" si="1"/>
        <v>5.5000000000000003E-4</v>
      </c>
      <c r="G106" s="101"/>
    </row>
    <row r="107" spans="1:7" x14ac:dyDescent="0.25">
      <c r="A107" s="101" t="s">
        <v>617</v>
      </c>
      <c r="B107" s="122" t="s">
        <v>1365</v>
      </c>
      <c r="C107" s="353">
        <v>6.0000000000000002E-5</v>
      </c>
      <c r="D107" s="135"/>
      <c r="E107" s="135"/>
      <c r="F107" s="353">
        <f t="shared" si="1"/>
        <v>6.0000000000000002E-5</v>
      </c>
      <c r="G107" s="101"/>
    </row>
    <row r="108" spans="1:7" x14ac:dyDescent="0.25">
      <c r="A108" s="101" t="s">
        <v>618</v>
      </c>
      <c r="B108" s="122" t="s">
        <v>1366</v>
      </c>
      <c r="C108" s="353">
        <v>2.0000000000000002E-5</v>
      </c>
      <c r="D108" s="135"/>
      <c r="E108" s="135"/>
      <c r="F108" s="353">
        <f t="shared" si="1"/>
        <v>2.0000000000000002E-5</v>
      </c>
      <c r="G108" s="101"/>
    </row>
    <row r="109" spans="1:7" x14ac:dyDescent="0.25">
      <c r="A109" s="101" t="s">
        <v>619</v>
      </c>
      <c r="B109" s="122" t="s">
        <v>1367</v>
      </c>
      <c r="C109" s="353">
        <v>2.1010000000000001E-2</v>
      </c>
      <c r="D109" s="135"/>
      <c r="E109" s="135"/>
      <c r="F109" s="353">
        <f t="shared" si="1"/>
        <v>2.1010000000000001E-2</v>
      </c>
      <c r="G109" s="101"/>
    </row>
    <row r="110" spans="1:7" x14ac:dyDescent="0.25">
      <c r="A110" s="101" t="s">
        <v>620</v>
      </c>
      <c r="B110" s="122" t="s">
        <v>1368</v>
      </c>
      <c r="C110" s="353">
        <v>1.2E-4</v>
      </c>
      <c r="D110" s="135"/>
      <c r="E110" s="135"/>
      <c r="F110" s="353">
        <f t="shared" si="1"/>
        <v>1.2E-4</v>
      </c>
      <c r="G110" s="101"/>
    </row>
    <row r="111" spans="1:7" x14ac:dyDescent="0.25">
      <c r="A111" s="101" t="s">
        <v>621</v>
      </c>
      <c r="B111" s="122" t="s">
        <v>1369</v>
      </c>
      <c r="C111" s="353">
        <v>6.7099999999999998E-3</v>
      </c>
      <c r="D111" s="135"/>
      <c r="E111" s="135"/>
      <c r="F111" s="353">
        <f t="shared" si="1"/>
        <v>6.7099999999999998E-3</v>
      </c>
      <c r="G111" s="101"/>
    </row>
    <row r="112" spans="1:7" x14ac:dyDescent="0.25">
      <c r="A112" s="101" t="s">
        <v>622</v>
      </c>
      <c r="B112" s="122" t="s">
        <v>1370</v>
      </c>
      <c r="C112" s="353">
        <v>6.361E-2</v>
      </c>
      <c r="D112" s="135"/>
      <c r="E112" s="135"/>
      <c r="F112" s="353">
        <f t="shared" si="1"/>
        <v>6.361E-2</v>
      </c>
      <c r="G112" s="101"/>
    </row>
    <row r="113" spans="1:7" x14ac:dyDescent="0.25">
      <c r="A113" s="101" t="s">
        <v>623</v>
      </c>
      <c r="B113" s="122" t="s">
        <v>1371</v>
      </c>
      <c r="C113" s="353">
        <v>1.74E-3</v>
      </c>
      <c r="D113" s="135"/>
      <c r="E113" s="135"/>
      <c r="F113" s="353">
        <f t="shared" si="1"/>
        <v>1.74E-3</v>
      </c>
      <c r="G113" s="101"/>
    </row>
    <row r="114" spans="1:7" x14ac:dyDescent="0.25">
      <c r="A114" s="101" t="s">
        <v>624</v>
      </c>
      <c r="B114" s="122" t="s">
        <v>1372</v>
      </c>
      <c r="C114" s="353">
        <v>2.2000000000000001E-4</v>
      </c>
      <c r="D114" s="135"/>
      <c r="E114" s="135"/>
      <c r="F114" s="353">
        <f t="shared" si="1"/>
        <v>2.2000000000000001E-4</v>
      </c>
      <c r="G114" s="101"/>
    </row>
    <row r="115" spans="1:7" x14ac:dyDescent="0.25">
      <c r="A115" s="101" t="s">
        <v>625</v>
      </c>
      <c r="B115" s="122" t="s">
        <v>1373</v>
      </c>
      <c r="C115" s="353">
        <v>3.1E-4</v>
      </c>
      <c r="D115" s="135"/>
      <c r="E115" s="135"/>
      <c r="F115" s="353">
        <f t="shared" si="1"/>
        <v>3.1E-4</v>
      </c>
      <c r="G115" s="101"/>
    </row>
    <row r="116" spans="1:7" x14ac:dyDescent="0.25">
      <c r="A116" s="101" t="s">
        <v>626</v>
      </c>
      <c r="B116" s="122" t="s">
        <v>1374</v>
      </c>
      <c r="C116" s="353">
        <v>4.0000000000000003E-5</v>
      </c>
      <c r="D116" s="135"/>
      <c r="E116" s="135"/>
      <c r="F116" s="353">
        <f t="shared" si="1"/>
        <v>4.0000000000000003E-5</v>
      </c>
      <c r="G116" s="101"/>
    </row>
    <row r="117" spans="1:7" x14ac:dyDescent="0.25">
      <c r="A117" s="101" t="s">
        <v>627</v>
      </c>
      <c r="B117" s="122" t="s">
        <v>1375</v>
      </c>
      <c r="C117" s="353">
        <v>0.78859999999999997</v>
      </c>
      <c r="D117" s="135"/>
      <c r="E117" s="135"/>
      <c r="F117" s="353">
        <f t="shared" si="1"/>
        <v>0.78859999999999997</v>
      </c>
      <c r="G117" s="101"/>
    </row>
    <row r="118" spans="1:7" x14ac:dyDescent="0.25">
      <c r="A118" s="101" t="s">
        <v>628</v>
      </c>
      <c r="B118" s="122" t="s">
        <v>1376</v>
      </c>
      <c r="C118" s="353">
        <v>7.9329999999999998E-2</v>
      </c>
      <c r="D118" s="135"/>
      <c r="E118" s="135"/>
      <c r="F118" s="353">
        <f t="shared" si="1"/>
        <v>7.9329999999999998E-2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1.529E-2</v>
      </c>
      <c r="D150" s="135"/>
      <c r="E150" s="136"/>
      <c r="F150" s="353">
        <v>1.529E-2</v>
      </c>
    </row>
    <row r="151" spans="1:7" x14ac:dyDescent="0.25">
      <c r="A151" s="101" t="s">
        <v>643</v>
      </c>
      <c r="B151" s="101" t="s">
        <v>644</v>
      </c>
      <c r="C151" s="353">
        <v>0.98470999999999997</v>
      </c>
      <c r="D151" s="135"/>
      <c r="E151" s="136"/>
      <c r="F151" s="353">
        <v>0.98470999999999997</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1.2199999999999999E-3</v>
      </c>
      <c r="D160" s="135"/>
      <c r="E160" s="136"/>
      <c r="F160" s="353">
        <v>1.2199999999999999E-3</v>
      </c>
    </row>
    <row r="161" spans="1:7" x14ac:dyDescent="0.25">
      <c r="A161" s="101" t="s">
        <v>655</v>
      </c>
      <c r="B161" s="101" t="s">
        <v>656</v>
      </c>
      <c r="C161" s="353">
        <v>0.99878</v>
      </c>
      <c r="D161" s="135"/>
      <c r="E161" s="136"/>
      <c r="F161" s="353">
        <v>0.99878</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0.11724</v>
      </c>
      <c r="D170" s="135"/>
      <c r="E170" s="136"/>
      <c r="F170" s="353">
        <v>0.11724</v>
      </c>
    </row>
    <row r="171" spans="1:7" x14ac:dyDescent="0.25">
      <c r="A171" s="101" t="s">
        <v>667</v>
      </c>
      <c r="B171" s="123" t="s">
        <v>668</v>
      </c>
      <c r="C171" s="353">
        <v>0.12709999999999999</v>
      </c>
      <c r="D171" s="135"/>
      <c r="E171" s="136"/>
      <c r="F171" s="353">
        <v>0.12709999999999999</v>
      </c>
    </row>
    <row r="172" spans="1:7" x14ac:dyDescent="0.25">
      <c r="A172" s="101" t="s">
        <v>669</v>
      </c>
      <c r="B172" s="123" t="s">
        <v>670</v>
      </c>
      <c r="C172" s="353">
        <v>0.19708999999999999</v>
      </c>
      <c r="D172" s="135"/>
      <c r="E172" s="135"/>
      <c r="F172" s="353">
        <v>0.19708999999999999</v>
      </c>
    </row>
    <row r="173" spans="1:7" x14ac:dyDescent="0.25">
      <c r="A173" s="101" t="s">
        <v>671</v>
      </c>
      <c r="B173" s="123" t="s">
        <v>672</v>
      </c>
      <c r="C173" s="353">
        <v>0.29832999999999998</v>
      </c>
      <c r="D173" s="135"/>
      <c r="E173" s="135"/>
      <c r="F173" s="353">
        <v>0.29832999999999998</v>
      </c>
    </row>
    <row r="174" spans="1:7" x14ac:dyDescent="0.25">
      <c r="A174" s="101" t="s">
        <v>673</v>
      </c>
      <c r="B174" s="123" t="s">
        <v>674</v>
      </c>
      <c r="C174" s="353">
        <v>0.26024999999999998</v>
      </c>
      <c r="D174" s="135"/>
      <c r="E174" s="135"/>
      <c r="F174" s="353">
        <v>0.26024999999999998</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207.80500588999999</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19.742130530000001</v>
      </c>
      <c r="D190" s="101">
        <v>1313</v>
      </c>
      <c r="E190" s="128"/>
      <c r="F190" s="115">
        <f>IF($C$214=0,"",IF(C190="[for completion]","",IF(C190="","",C190/$C$214)))</f>
        <v>1.0284540323210994E-2</v>
      </c>
      <c r="G190" s="115">
        <f>IF($D$214=0,"",IF(D190="[for completion]","",IF(D190="","",D190/$D$214)))</f>
        <v>0.14139564936463495</v>
      </c>
    </row>
    <row r="191" spans="1:7" x14ac:dyDescent="0.25">
      <c r="A191" s="101" t="s">
        <v>694</v>
      </c>
      <c r="B191" s="122" t="s">
        <v>1460</v>
      </c>
      <c r="C191" s="350">
        <v>49.320108840000003</v>
      </c>
      <c r="D191" s="101">
        <v>1351</v>
      </c>
      <c r="E191" s="128"/>
      <c r="F191" s="115">
        <f t="shared" ref="F191:F213" si="2">IF($C$214=0,"",IF(C191="[for completion]","",IF(C191="","",C191/$C$214)))</f>
        <v>2.5693004477877649E-2</v>
      </c>
      <c r="G191" s="115">
        <f t="shared" ref="G191:G213" si="3">IF($D$214=0,"",IF(D191="[for completion]","",IF(D191="","",D191/$D$214)))</f>
        <v>0.14548783114365713</v>
      </c>
    </row>
    <row r="192" spans="1:7" x14ac:dyDescent="0.25">
      <c r="A192" s="101" t="s">
        <v>695</v>
      </c>
      <c r="B192" s="122" t="s">
        <v>1461</v>
      </c>
      <c r="C192" s="350">
        <v>145.37798978999999</v>
      </c>
      <c r="D192" s="101">
        <v>1971</v>
      </c>
      <c r="E192" s="128"/>
      <c r="F192" s="115">
        <f t="shared" si="2"/>
        <v>7.5733761147541712E-2</v>
      </c>
      <c r="G192" s="115">
        <f t="shared" si="3"/>
        <v>0.2122550075382296</v>
      </c>
    </row>
    <row r="193" spans="1:7" x14ac:dyDescent="0.25">
      <c r="A193" s="101" t="s">
        <v>696</v>
      </c>
      <c r="B193" s="122" t="s">
        <v>1462</v>
      </c>
      <c r="C193" s="350">
        <v>171.52296595999999</v>
      </c>
      <c r="D193" s="101">
        <v>1386</v>
      </c>
      <c r="E193" s="128"/>
      <c r="F193" s="115">
        <f t="shared" si="2"/>
        <v>8.9353824152451619E-2</v>
      </c>
      <c r="G193" s="115">
        <f t="shared" si="3"/>
        <v>0.14925694594012492</v>
      </c>
    </row>
    <row r="194" spans="1:7" x14ac:dyDescent="0.25">
      <c r="A194" s="101" t="s">
        <v>697</v>
      </c>
      <c r="B194" s="122" t="s">
        <v>1463</v>
      </c>
      <c r="C194" s="350">
        <v>152.72740056000001</v>
      </c>
      <c r="D194" s="101">
        <v>881</v>
      </c>
      <c r="E194" s="128"/>
      <c r="F194" s="115">
        <f t="shared" si="2"/>
        <v>7.956239105661092E-2</v>
      </c>
      <c r="G194" s="115">
        <f t="shared" si="3"/>
        <v>9.4874003876803795E-2</v>
      </c>
    </row>
    <row r="195" spans="1:7" x14ac:dyDescent="0.25">
      <c r="A195" s="101" t="s">
        <v>698</v>
      </c>
      <c r="B195" s="122" t="s">
        <v>1464</v>
      </c>
      <c r="C195" s="350">
        <v>136.76689193999999</v>
      </c>
      <c r="D195" s="101">
        <v>613</v>
      </c>
      <c r="E195" s="128"/>
      <c r="F195" s="115">
        <f t="shared" si="2"/>
        <v>7.1247863187802074E-2</v>
      </c>
      <c r="G195" s="115">
        <f t="shared" si="3"/>
        <v>6.6013353435278921E-2</v>
      </c>
    </row>
    <row r="196" spans="1:7" x14ac:dyDescent="0.25">
      <c r="A196" s="101" t="s">
        <v>699</v>
      </c>
      <c r="B196" s="122" t="s">
        <v>1465</v>
      </c>
      <c r="C196" s="350">
        <v>113.79389542</v>
      </c>
      <c r="D196" s="101">
        <v>414</v>
      </c>
      <c r="E196" s="128"/>
      <c r="F196" s="115">
        <f t="shared" si="2"/>
        <v>5.9280223287139049E-2</v>
      </c>
      <c r="G196" s="115">
        <f t="shared" si="3"/>
        <v>4.4583243592504845E-2</v>
      </c>
    </row>
    <row r="197" spans="1:7" x14ac:dyDescent="0.25">
      <c r="A197" s="101" t="s">
        <v>700</v>
      </c>
      <c r="B197" s="122" t="s">
        <v>1466</v>
      </c>
      <c r="C197" s="350">
        <v>1130.3415116900001</v>
      </c>
      <c r="D197" s="101">
        <v>1357</v>
      </c>
      <c r="E197" s="128"/>
      <c r="F197" s="115">
        <f t="shared" si="2"/>
        <v>0.58884439236736608</v>
      </c>
      <c r="G197" s="115">
        <f t="shared" si="3"/>
        <v>0.14613396510876589</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1919.5928947299999</v>
      </c>
      <c r="D214" s="122">
        <f>SUM(D190:D213)</f>
        <v>9286</v>
      </c>
      <c r="E214" s="117"/>
      <c r="F214" s="132">
        <f>SUM(F190:F213)</f>
        <v>1</v>
      </c>
      <c r="G214" s="132">
        <f>SUM(G190:G213)</f>
        <v>1</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0.33677000000000001</v>
      </c>
      <c r="G216" s="101"/>
    </row>
    <row r="217" spans="1:7" x14ac:dyDescent="0.25">
      <c r="G217" s="101"/>
    </row>
    <row r="218" spans="1:7" x14ac:dyDescent="0.25">
      <c r="B218" s="122" t="s">
        <v>721</v>
      </c>
      <c r="G218" s="101"/>
    </row>
    <row r="219" spans="1:7" x14ac:dyDescent="0.25">
      <c r="A219" s="101" t="s">
        <v>722</v>
      </c>
      <c r="B219" s="101" t="s">
        <v>723</v>
      </c>
      <c r="C219" s="350">
        <v>1274.4352349200001</v>
      </c>
      <c r="D219" s="101">
        <v>5192</v>
      </c>
      <c r="F219" s="115">
        <f t="shared" ref="F219:F233" si="4">IF($C$227=0,"",IF(C219="[for completion]","",C219/$C$227))</f>
        <v>0.66029735584218097</v>
      </c>
      <c r="G219" s="115">
        <f t="shared" ref="G219:G233" si="5">IF($D$227=0,"",IF(D219="[for completion]","",D219/$D$227))</f>
        <v>0.55900086132644278</v>
      </c>
    </row>
    <row r="220" spans="1:7" x14ac:dyDescent="0.25">
      <c r="A220" s="101" t="s">
        <v>724</v>
      </c>
      <c r="B220" s="101" t="s">
        <v>725</v>
      </c>
      <c r="C220" s="350">
        <v>146.72546155000001</v>
      </c>
      <c r="D220" s="101">
        <v>899</v>
      </c>
      <c r="F220" s="115">
        <f t="shared" si="4"/>
        <v>7.6019896218790739E-2</v>
      </c>
      <c r="G220" s="115">
        <f t="shared" si="5"/>
        <v>9.6791559000861324E-2</v>
      </c>
    </row>
    <row r="221" spans="1:7" x14ac:dyDescent="0.25">
      <c r="A221" s="101" t="s">
        <v>726</v>
      </c>
      <c r="B221" s="101" t="s">
        <v>727</v>
      </c>
      <c r="C221" s="350">
        <v>135.20283209999999</v>
      </c>
      <c r="D221" s="101">
        <v>921</v>
      </c>
      <c r="F221" s="115">
        <f t="shared" si="4"/>
        <v>7.0049909239686348E-2</v>
      </c>
      <c r="G221" s="115">
        <f t="shared" si="5"/>
        <v>9.9160206718346258E-2</v>
      </c>
    </row>
    <row r="222" spans="1:7" x14ac:dyDescent="0.25">
      <c r="A222" s="101" t="s">
        <v>728</v>
      </c>
      <c r="B222" s="101" t="s">
        <v>729</v>
      </c>
      <c r="C222" s="350">
        <v>139.91884472999999</v>
      </c>
      <c r="D222" s="101">
        <v>906</v>
      </c>
      <c r="F222" s="115">
        <f t="shared" si="4"/>
        <v>7.2493321493509344E-2</v>
      </c>
      <c r="G222" s="115">
        <f t="shared" si="5"/>
        <v>9.7545219638242892E-2</v>
      </c>
    </row>
    <row r="223" spans="1:7" x14ac:dyDescent="0.25">
      <c r="A223" s="101" t="s">
        <v>730</v>
      </c>
      <c r="B223" s="101" t="s">
        <v>731</v>
      </c>
      <c r="C223" s="350">
        <v>128.96952696</v>
      </c>
      <c r="D223" s="101">
        <v>762</v>
      </c>
      <c r="F223" s="115">
        <f t="shared" si="4"/>
        <v>6.6820372901295763E-2</v>
      </c>
      <c r="G223" s="115">
        <f t="shared" si="5"/>
        <v>8.2041343669250644E-2</v>
      </c>
    </row>
    <row r="224" spans="1:7" x14ac:dyDescent="0.25">
      <c r="A224" s="101" t="s">
        <v>732</v>
      </c>
      <c r="B224" s="101" t="s">
        <v>733</v>
      </c>
      <c r="C224" s="350">
        <v>69.982099410000004</v>
      </c>
      <c r="D224" s="101">
        <v>405</v>
      </c>
      <c r="F224" s="115">
        <f t="shared" si="4"/>
        <v>3.6258409945491128E-2</v>
      </c>
      <c r="G224" s="115">
        <f t="shared" si="5"/>
        <v>4.3604651162790699E-2</v>
      </c>
    </row>
    <row r="225" spans="1:7" x14ac:dyDescent="0.25">
      <c r="A225" s="101" t="s">
        <v>734</v>
      </c>
      <c r="B225" s="101" t="s">
        <v>735</v>
      </c>
      <c r="C225" s="350">
        <v>31.830455539999999</v>
      </c>
      <c r="D225" s="101">
        <v>175</v>
      </c>
      <c r="F225" s="115">
        <f t="shared" si="4"/>
        <v>1.6491670233547358E-2</v>
      </c>
      <c r="G225" s="115">
        <f t="shared" si="5"/>
        <v>1.8841515934539189E-2</v>
      </c>
    </row>
    <row r="226" spans="1:7" x14ac:dyDescent="0.25">
      <c r="A226" s="101" t="s">
        <v>736</v>
      </c>
      <c r="B226" s="101" t="s">
        <v>737</v>
      </c>
      <c r="C226" s="350">
        <v>3.0284395200000001</v>
      </c>
      <c r="D226" s="101">
        <v>28</v>
      </c>
      <c r="F226" s="115">
        <f t="shared" si="4"/>
        <v>1.5690641254982949E-3</v>
      </c>
      <c r="G226" s="115">
        <f t="shared" si="5"/>
        <v>3.0146425495262705E-3</v>
      </c>
    </row>
    <row r="227" spans="1:7" x14ac:dyDescent="0.25">
      <c r="A227" s="101" t="s">
        <v>738</v>
      </c>
      <c r="B227" s="131" t="s">
        <v>97</v>
      </c>
      <c r="C227" s="350">
        <f>SUM(C219:C226)</f>
        <v>1930.0928947300001</v>
      </c>
      <c r="D227" s="101">
        <f>SUM(D219:D226)</f>
        <v>9288</v>
      </c>
      <c r="F227" s="117">
        <f>SUM(F219:F226)</f>
        <v>1</v>
      </c>
      <c r="G227" s="117">
        <f>SUM(G219:G226)</f>
        <v>1</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0.32083</v>
      </c>
      <c r="G238" s="101"/>
    </row>
    <row r="239" spans="1:7" x14ac:dyDescent="0.25">
      <c r="G239" s="101"/>
    </row>
    <row r="240" spans="1:7" x14ac:dyDescent="0.25">
      <c r="B240" s="122" t="s">
        <v>721</v>
      </c>
      <c r="G240" s="101"/>
    </row>
    <row r="241" spans="1:7" x14ac:dyDescent="0.25">
      <c r="A241" s="101" t="s">
        <v>756</v>
      </c>
      <c r="B241" s="101" t="s">
        <v>723</v>
      </c>
      <c r="C241" s="350">
        <v>1305.97695112</v>
      </c>
      <c r="D241" s="101">
        <v>5452</v>
      </c>
      <c r="F241" s="115">
        <f>IF($C$249=0,"",IF(C241="[Mark as ND1 if not relevant]","",C241/$C$249))</f>
        <v>0.67663942740056171</v>
      </c>
      <c r="G241" s="115">
        <f>IF($D$249=0,"",IF(D241="[Mark as ND1 if not relevant]","",D241/$D$249))</f>
        <v>0.58699397071490089</v>
      </c>
    </row>
    <row r="242" spans="1:7" x14ac:dyDescent="0.25">
      <c r="A242" s="101" t="s">
        <v>757</v>
      </c>
      <c r="B242" s="101" t="s">
        <v>725</v>
      </c>
      <c r="C242" s="350">
        <v>160.67935417999999</v>
      </c>
      <c r="D242" s="101">
        <v>924</v>
      </c>
      <c r="F242" s="115">
        <f t="shared" ref="F242:F248" si="6">IF($C$249=0,"",IF(C242="[Mark as ND1 if not relevant]","",C242/$C$249))</f>
        <v>8.3249544422822896E-2</v>
      </c>
      <c r="G242" s="115">
        <f t="shared" ref="G242:G248" si="7">IF($D$249=0,"",IF(D242="[Mark as ND1 if not relevant]","",D242/$D$249))</f>
        <v>9.9483204134366926E-2</v>
      </c>
    </row>
    <row r="243" spans="1:7" x14ac:dyDescent="0.25">
      <c r="A243" s="101" t="s">
        <v>758</v>
      </c>
      <c r="B243" s="101" t="s">
        <v>727</v>
      </c>
      <c r="C243" s="350">
        <v>130.99589261</v>
      </c>
      <c r="D243" s="101">
        <v>903</v>
      </c>
      <c r="F243" s="115">
        <f t="shared" si="6"/>
        <v>6.7870252757095892E-2</v>
      </c>
      <c r="G243" s="115">
        <f t="shared" si="7"/>
        <v>9.7222222222222224E-2</v>
      </c>
    </row>
    <row r="244" spans="1:7" x14ac:dyDescent="0.25">
      <c r="A244" s="101" t="s">
        <v>759</v>
      </c>
      <c r="B244" s="101" t="s">
        <v>729</v>
      </c>
      <c r="C244" s="350">
        <v>134.50385496000001</v>
      </c>
      <c r="D244" s="101">
        <v>848</v>
      </c>
      <c r="F244" s="115">
        <f t="shared" si="6"/>
        <v>6.9687762349291318E-2</v>
      </c>
      <c r="G244" s="115">
        <f t="shared" si="7"/>
        <v>9.1300602928509902E-2</v>
      </c>
    </row>
    <row r="245" spans="1:7" x14ac:dyDescent="0.25">
      <c r="A245" s="101" t="s">
        <v>760</v>
      </c>
      <c r="B245" s="101" t="s">
        <v>731</v>
      </c>
      <c r="C245" s="350">
        <v>116.38286089</v>
      </c>
      <c r="D245" s="101">
        <v>672</v>
      </c>
      <c r="F245" s="115">
        <f t="shared" si="6"/>
        <v>6.0299098145885223E-2</v>
      </c>
      <c r="G245" s="115">
        <f t="shared" si="7"/>
        <v>7.2351421188630485E-2</v>
      </c>
    </row>
    <row r="246" spans="1:7" x14ac:dyDescent="0.25">
      <c r="A246" s="101" t="s">
        <v>761</v>
      </c>
      <c r="B246" s="101" t="s">
        <v>733</v>
      </c>
      <c r="C246" s="350">
        <v>53.492621800000002</v>
      </c>
      <c r="D246" s="101">
        <v>326</v>
      </c>
      <c r="F246" s="115">
        <f t="shared" si="6"/>
        <v>2.7715050371957903E-2</v>
      </c>
      <c r="G246" s="115">
        <f t="shared" si="7"/>
        <v>3.5099052540913007E-2</v>
      </c>
    </row>
    <row r="247" spans="1:7" x14ac:dyDescent="0.25">
      <c r="A247" s="101" t="s">
        <v>762</v>
      </c>
      <c r="B247" s="101" t="s">
        <v>735</v>
      </c>
      <c r="C247" s="350">
        <v>24.226718680000001</v>
      </c>
      <c r="D247" s="101">
        <v>133</v>
      </c>
      <c r="F247" s="115">
        <f t="shared" si="6"/>
        <v>1.2552099821801097E-2</v>
      </c>
      <c r="G247" s="115">
        <f t="shared" si="7"/>
        <v>1.4319552110249784E-2</v>
      </c>
    </row>
    <row r="248" spans="1:7" x14ac:dyDescent="0.25">
      <c r="A248" s="101" t="s">
        <v>763</v>
      </c>
      <c r="B248" s="101" t="s">
        <v>737</v>
      </c>
      <c r="C248" s="350">
        <v>3.83464049</v>
      </c>
      <c r="D248" s="101">
        <v>30</v>
      </c>
      <c r="F248" s="115">
        <f t="shared" si="6"/>
        <v>1.9867647305838228E-3</v>
      </c>
      <c r="G248" s="115">
        <f t="shared" si="7"/>
        <v>3.2299741602067182E-3</v>
      </c>
    </row>
    <row r="249" spans="1:7" x14ac:dyDescent="0.25">
      <c r="A249" s="101" t="s">
        <v>764</v>
      </c>
      <c r="B249" s="131" t="s">
        <v>97</v>
      </c>
      <c r="C249" s="350">
        <f>SUM(C241:C248)</f>
        <v>1930.0928947300004</v>
      </c>
      <c r="D249" s="101">
        <f>SUM(D241:D248)</f>
        <v>9288</v>
      </c>
      <c r="F249" s="117">
        <f>SUM(F241:F248)</f>
        <v>0.99999999999999967</v>
      </c>
      <c r="G249" s="117">
        <f>SUM(G241:G248)</f>
        <v>1</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0.98438999999999999</v>
      </c>
      <c r="E260" s="117"/>
      <c r="F260" s="117"/>
      <c r="G260" s="117"/>
    </row>
    <row r="261" spans="1:14" x14ac:dyDescent="0.25">
      <c r="A261" s="101" t="s">
        <v>777</v>
      </c>
      <c r="B261" s="101" t="s">
        <v>778</v>
      </c>
      <c r="C261" s="351">
        <v>3.6600000000000001E-3</v>
      </c>
      <c r="E261" s="117"/>
      <c r="F261" s="117"/>
    </row>
    <row r="262" spans="1:14" x14ac:dyDescent="0.25">
      <c r="A262" s="101" t="s">
        <v>779</v>
      </c>
      <c r="B262" s="101" t="s">
        <v>780</v>
      </c>
      <c r="C262" s="351">
        <v>9.58E-3</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2.3700000000000001E-3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0.80569000000000002</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5" sqref="C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x14ac:dyDescent="0.25">
      <c r="A6" s="1" t="s">
        <v>921</v>
      </c>
      <c r="B6" s="38" t="s">
        <v>922</v>
      </c>
      <c r="C6" s="372" t="s">
        <v>1489</v>
      </c>
    </row>
    <row r="7" spans="1:13" ht="45" x14ac:dyDescent="0.25">
      <c r="A7" s="1" t="s">
        <v>923</v>
      </c>
      <c r="B7" s="38" t="s">
        <v>924</v>
      </c>
      <c r="C7" s="372" t="s">
        <v>1490</v>
      </c>
    </row>
    <row r="8" spans="1:13" ht="30" x14ac:dyDescent="0.25">
      <c r="A8" s="1" t="s">
        <v>925</v>
      </c>
      <c r="B8" s="38" t="s">
        <v>926</v>
      </c>
      <c r="C8" s="372" t="s">
        <v>1491</v>
      </c>
    </row>
    <row r="9" spans="1:13" x14ac:dyDescent="0.25">
      <c r="A9" s="1" t="s">
        <v>927</v>
      </c>
      <c r="B9" s="38" t="s">
        <v>928</v>
      </c>
      <c r="C9" s="372" t="s">
        <v>1492</v>
      </c>
    </row>
    <row r="10" spans="1:13" ht="44.25" customHeight="1" x14ac:dyDescent="0.25">
      <c r="A10" s="1" t="s">
        <v>929</v>
      </c>
      <c r="B10" s="38" t="s">
        <v>1148</v>
      </c>
      <c r="C10" s="372" t="s">
        <v>1493</v>
      </c>
    </row>
    <row r="11" spans="1:13" ht="54.75" customHeight="1" x14ac:dyDescent="0.25">
      <c r="A11" s="1" t="s">
        <v>930</v>
      </c>
      <c r="B11" s="38" t="s">
        <v>931</v>
      </c>
      <c r="C11" s="372" t="s">
        <v>1494</v>
      </c>
    </row>
    <row r="12" spans="1:13" ht="30" x14ac:dyDescent="0.25">
      <c r="A12" s="1" t="s">
        <v>932</v>
      </c>
      <c r="B12" s="38" t="s">
        <v>933</v>
      </c>
      <c r="C12" s="372" t="s">
        <v>1495</v>
      </c>
    </row>
    <row r="13" spans="1:13" ht="60" x14ac:dyDescent="0.25">
      <c r="A13" s="1" t="s">
        <v>934</v>
      </c>
      <c r="B13" s="38" t="s">
        <v>935</v>
      </c>
      <c r="C13" s="372" t="s">
        <v>1496</v>
      </c>
    </row>
    <row r="14" spans="1:13" ht="90" x14ac:dyDescent="0.25">
      <c r="A14" s="1" t="s">
        <v>936</v>
      </c>
      <c r="B14" s="38" t="s">
        <v>937</v>
      </c>
      <c r="C14" s="372" t="s">
        <v>1497</v>
      </c>
    </row>
    <row r="15" spans="1:13" x14ac:dyDescent="0.25">
      <c r="A15" s="1" t="s">
        <v>938</v>
      </c>
      <c r="B15" s="38" t="s">
        <v>939</v>
      </c>
      <c r="C15" s="372" t="s">
        <v>1498</v>
      </c>
    </row>
    <row r="16" spans="1:13" ht="285" x14ac:dyDescent="0.25">
      <c r="A16" s="1" t="s">
        <v>940</v>
      </c>
      <c r="B16" s="42" t="s">
        <v>941</v>
      </c>
      <c r="C16" s="372" t="s">
        <v>1499</v>
      </c>
    </row>
    <row r="17" spans="1:3" ht="30" customHeight="1" x14ac:dyDescent="0.25">
      <c r="A17" s="1" t="s">
        <v>942</v>
      </c>
      <c r="B17" s="42" t="s">
        <v>943</v>
      </c>
      <c r="C17" s="372" t="s">
        <v>1500</v>
      </c>
    </row>
    <row r="18" spans="1:3" ht="30" x14ac:dyDescent="0.25">
      <c r="A18" s="1" t="s">
        <v>944</v>
      </c>
      <c r="B18" s="42" t="s">
        <v>945</v>
      </c>
      <c r="C18" s="372" t="s">
        <v>1501</v>
      </c>
    </row>
    <row r="19" spans="1:3" outlineLevel="1" x14ac:dyDescent="0.25">
      <c r="A19" s="1" t="s">
        <v>946</v>
      </c>
      <c r="B19" s="39" t="s">
        <v>947</v>
      </c>
      <c r="C19" s="25"/>
    </row>
    <row r="20" spans="1:3" outlineLevel="1" x14ac:dyDescent="0.25">
      <c r="A20" s="1" t="s">
        <v>948</v>
      </c>
      <c r="B20" s="72"/>
      <c r="C20" s="25"/>
    </row>
    <row r="21" spans="1:3" outlineLevel="1" x14ac:dyDescent="0.25">
      <c r="A21" s="1" t="s">
        <v>949</v>
      </c>
      <c r="B21" s="72"/>
      <c r="C21" s="25"/>
    </row>
    <row r="22" spans="1:3" outlineLevel="1" x14ac:dyDescent="0.25">
      <c r="A22" s="1" t="s">
        <v>950</v>
      </c>
      <c r="B22" s="72"/>
      <c r="C22" s="25"/>
    </row>
    <row r="23" spans="1:3" outlineLevel="1" x14ac:dyDescent="0.25">
      <c r="A23" s="1" t="s">
        <v>951</v>
      </c>
      <c r="B23" s="72"/>
      <c r="C23" s="25"/>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P144"/>
  <sheetViews>
    <sheetView showGridLines="0" zoomScale="80" zoomScaleNormal="80" workbookViewId="0">
      <selection activeCell="J25" sqref="J25"/>
    </sheetView>
  </sheetViews>
  <sheetFormatPr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1479</v>
      </c>
      <c r="D6" s="152"/>
      <c r="E6" s="153"/>
      <c r="F6" s="147"/>
      <c r="G6" s="147"/>
      <c r="H6" s="365"/>
      <c r="I6" s="366"/>
      <c r="J6" s="147"/>
      <c r="K6" s="147"/>
      <c r="L6" s="147"/>
      <c r="M6" s="147"/>
      <c r="N6" s="147"/>
      <c r="O6" s="147"/>
      <c r="P6" s="147"/>
    </row>
    <row r="7" spans="1:16" ht="15.75" thickBot="1" x14ac:dyDescent="0.3">
      <c r="A7" s="147"/>
      <c r="B7" s="151" t="s">
        <v>1313</v>
      </c>
      <c r="C7" s="152" t="s">
        <v>1480</v>
      </c>
      <c r="D7" s="152"/>
      <c r="E7" s="153"/>
      <c r="F7" s="147"/>
      <c r="G7" s="147"/>
      <c r="H7" s="367"/>
      <c r="I7" s="368"/>
      <c r="J7" s="147"/>
      <c r="K7" s="147"/>
      <c r="L7" s="147"/>
      <c r="M7" s="147"/>
      <c r="N7" s="147"/>
      <c r="O7" s="147"/>
      <c r="P7" s="147"/>
    </row>
    <row r="8" spans="1:16" ht="15.75" thickBot="1" x14ac:dyDescent="0.3">
      <c r="A8" s="147"/>
      <c r="B8" s="154" t="s">
        <v>1314</v>
      </c>
      <c r="C8" s="369">
        <v>44196</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1481</v>
      </c>
      <c r="D11" s="149"/>
      <c r="E11" s="150"/>
      <c r="F11" s="147"/>
      <c r="G11" s="147"/>
      <c r="H11" s="147"/>
      <c r="I11" s="147"/>
      <c r="J11" s="147"/>
      <c r="K11" s="147"/>
      <c r="L11" s="147"/>
      <c r="M11" s="147"/>
      <c r="N11" s="147"/>
      <c r="O11" s="147"/>
      <c r="P11" s="147"/>
    </row>
    <row r="12" spans="1:16" x14ac:dyDescent="0.25">
      <c r="A12" s="147"/>
      <c r="B12" s="151" t="s">
        <v>1318</v>
      </c>
      <c r="C12" s="152" t="s">
        <v>1502</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1482</v>
      </c>
      <c r="C19" s="339">
        <v>250</v>
      </c>
      <c r="D19" s="169" t="s">
        <v>163</v>
      </c>
      <c r="E19" s="170">
        <v>42500</v>
      </c>
      <c r="F19" s="170">
        <v>44326</v>
      </c>
      <c r="G19" s="171">
        <v>2.5000000000000001E-3</v>
      </c>
      <c r="H19" s="340" t="s">
        <v>1483</v>
      </c>
      <c r="I19" s="147"/>
      <c r="J19" s="147"/>
      <c r="K19" s="147"/>
      <c r="L19" s="147"/>
      <c r="M19" s="147"/>
      <c r="N19" s="147"/>
      <c r="O19" s="147"/>
      <c r="P19" s="147"/>
    </row>
    <row r="20" spans="1:16" x14ac:dyDescent="0.25">
      <c r="A20" s="147"/>
      <c r="B20" s="338" t="s">
        <v>1482</v>
      </c>
      <c r="C20" s="339">
        <v>50</v>
      </c>
      <c r="D20" s="169" t="s">
        <v>163</v>
      </c>
      <c r="E20" s="170">
        <v>42633</v>
      </c>
      <c r="F20" s="170">
        <v>44326</v>
      </c>
      <c r="G20" s="171">
        <v>2.5000000000000001E-3</v>
      </c>
      <c r="H20" s="340" t="s">
        <v>1483</v>
      </c>
      <c r="I20" s="147"/>
      <c r="J20" s="147"/>
      <c r="K20" s="147"/>
      <c r="L20" s="147"/>
      <c r="M20" s="147"/>
      <c r="N20" s="147"/>
      <c r="O20" s="147"/>
      <c r="P20" s="147"/>
    </row>
    <row r="21" spans="1:16" x14ac:dyDescent="0.25">
      <c r="A21" s="147"/>
      <c r="B21" s="338" t="s">
        <v>1484</v>
      </c>
      <c r="C21" s="339">
        <v>100</v>
      </c>
      <c r="D21" s="169" t="s">
        <v>163</v>
      </c>
      <c r="E21" s="170">
        <v>42711</v>
      </c>
      <c r="F21" s="170">
        <v>44902</v>
      </c>
      <c r="G21" s="171">
        <v>2.5000000000000001E-3</v>
      </c>
      <c r="H21" s="340" t="s">
        <v>1483</v>
      </c>
      <c r="I21" s="147"/>
      <c r="J21" s="147"/>
      <c r="K21" s="147"/>
      <c r="L21" s="147"/>
      <c r="M21" s="147"/>
      <c r="N21" s="147"/>
      <c r="O21" s="147"/>
      <c r="P21" s="147"/>
    </row>
    <row r="22" spans="1:16" x14ac:dyDescent="0.25">
      <c r="A22" s="147"/>
      <c r="B22" s="338" t="s">
        <v>1485</v>
      </c>
      <c r="C22" s="339">
        <v>250</v>
      </c>
      <c r="D22" s="169" t="s">
        <v>163</v>
      </c>
      <c r="E22" s="170">
        <v>42914</v>
      </c>
      <c r="F22" s="170">
        <v>45471</v>
      </c>
      <c r="G22" s="171">
        <v>3.7499999999999999E-3</v>
      </c>
      <c r="H22" s="340" t="s">
        <v>1483</v>
      </c>
      <c r="I22" s="147"/>
      <c r="J22" s="147"/>
      <c r="K22" s="147"/>
      <c r="L22" s="147"/>
      <c r="M22" s="147"/>
      <c r="N22" s="147"/>
      <c r="O22" s="147"/>
      <c r="P22" s="147"/>
    </row>
    <row r="23" spans="1:16" x14ac:dyDescent="0.25">
      <c r="A23" s="147"/>
      <c r="B23" s="338" t="s">
        <v>1485</v>
      </c>
      <c r="C23" s="339">
        <v>50</v>
      </c>
      <c r="D23" s="169" t="s">
        <v>163</v>
      </c>
      <c r="E23" s="170">
        <v>43032</v>
      </c>
      <c r="F23" s="170">
        <v>45471</v>
      </c>
      <c r="G23" s="171">
        <v>3.7499999999999999E-3</v>
      </c>
      <c r="H23" s="340" t="s">
        <v>1483</v>
      </c>
      <c r="I23" s="147"/>
      <c r="J23" s="147"/>
      <c r="K23" s="147"/>
      <c r="L23" s="147"/>
      <c r="M23" s="147"/>
      <c r="N23" s="147"/>
      <c r="O23" s="147"/>
      <c r="P23" s="147"/>
    </row>
    <row r="24" spans="1:16" x14ac:dyDescent="0.25">
      <c r="A24" s="147"/>
      <c r="B24" s="338" t="s">
        <v>1486</v>
      </c>
      <c r="C24" s="339">
        <v>250</v>
      </c>
      <c r="D24" s="169" t="s">
        <v>163</v>
      </c>
      <c r="E24" s="170">
        <v>43214</v>
      </c>
      <c r="F24" s="170">
        <v>45040</v>
      </c>
      <c r="G24" s="171">
        <v>3.7499999999999999E-3</v>
      </c>
      <c r="H24" s="340" t="s">
        <v>1483</v>
      </c>
      <c r="I24" s="147"/>
      <c r="J24" s="147"/>
      <c r="K24" s="147"/>
      <c r="L24" s="147"/>
      <c r="M24" s="147"/>
      <c r="N24" s="147"/>
      <c r="O24" s="147"/>
      <c r="P24" s="147"/>
    </row>
    <row r="25" spans="1:16" x14ac:dyDescent="0.25">
      <c r="A25" s="147"/>
      <c r="B25" s="338" t="s">
        <v>1486</v>
      </c>
      <c r="C25" s="339">
        <v>50</v>
      </c>
      <c r="D25" s="169" t="s">
        <v>163</v>
      </c>
      <c r="E25" s="170">
        <v>43418</v>
      </c>
      <c r="F25" s="170">
        <v>45040</v>
      </c>
      <c r="G25" s="171">
        <v>3.7499999999999999E-3</v>
      </c>
      <c r="H25" s="340" t="s">
        <v>1483</v>
      </c>
      <c r="I25" s="147"/>
      <c r="J25" s="147"/>
      <c r="K25" s="147"/>
      <c r="L25" s="147"/>
      <c r="M25" s="147"/>
      <c r="N25" s="147"/>
      <c r="O25" s="147"/>
      <c r="P25" s="147"/>
    </row>
    <row r="26" spans="1:16" x14ac:dyDescent="0.25">
      <c r="A26" s="147"/>
      <c r="B26" s="338" t="s">
        <v>1487</v>
      </c>
      <c r="C26" s="339">
        <v>300</v>
      </c>
      <c r="D26" s="169" t="s">
        <v>163</v>
      </c>
      <c r="E26" s="170">
        <v>43537</v>
      </c>
      <c r="F26" s="170">
        <v>46094</v>
      </c>
      <c r="G26" s="171">
        <v>5.0000000000000001E-3</v>
      </c>
      <c r="H26" s="340" t="s">
        <v>1483</v>
      </c>
      <c r="I26" s="147"/>
      <c r="J26" s="147"/>
      <c r="K26" s="147"/>
      <c r="L26" s="147"/>
      <c r="M26" s="147"/>
      <c r="N26" s="147"/>
      <c r="O26" s="147"/>
      <c r="P26" s="147"/>
    </row>
    <row r="27" spans="1:16" x14ac:dyDescent="0.25">
      <c r="A27" s="147"/>
      <c r="B27" s="338" t="s">
        <v>1488</v>
      </c>
      <c r="C27" s="339">
        <v>150</v>
      </c>
      <c r="D27" s="169" t="s">
        <v>163</v>
      </c>
      <c r="E27" s="170">
        <v>43950</v>
      </c>
      <c r="F27" s="170">
        <v>44680</v>
      </c>
      <c r="G27" s="171">
        <v>1E-4</v>
      </c>
      <c r="H27" s="340" t="s">
        <v>1483</v>
      </c>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1450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250</v>
      </c>
      <c r="G36" s="189">
        <v>300</v>
      </c>
      <c r="H36" s="189">
        <v>300</v>
      </c>
      <c r="I36" s="189"/>
      <c r="J36" s="189">
        <v>300</v>
      </c>
      <c r="K36" s="189"/>
      <c r="L36" s="189"/>
      <c r="M36" s="190"/>
      <c r="N36" s="191">
        <f>+SUM(C36:M36)</f>
        <v>1450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1930.0930000000001</v>
      </c>
      <c r="D41" s="200">
        <v>1</v>
      </c>
      <c r="E41" s="147"/>
      <c r="F41" s="305" t="s">
        <v>1339</v>
      </c>
      <c r="G41" s="152"/>
      <c r="H41" s="199"/>
      <c r="I41" s="201">
        <v>9288</v>
      </c>
      <c r="J41" s="192"/>
      <c r="K41" s="192"/>
      <c r="L41" s="192"/>
      <c r="M41" s="192"/>
      <c r="N41" s="192"/>
      <c r="O41" s="192"/>
      <c r="P41" s="192"/>
    </row>
    <row r="42" spans="1:16" x14ac:dyDescent="0.25">
      <c r="A42" s="192"/>
      <c r="B42" s="305" t="s">
        <v>1340</v>
      </c>
      <c r="C42" s="199">
        <v>0</v>
      </c>
      <c r="D42" s="200">
        <v>0</v>
      </c>
      <c r="E42" s="147"/>
      <c r="F42" s="305" t="s">
        <v>1341</v>
      </c>
      <c r="G42" s="152"/>
      <c r="H42" s="199"/>
      <c r="I42" s="201">
        <v>9199</v>
      </c>
      <c r="J42" s="192"/>
      <c r="K42" s="192"/>
      <c r="L42" s="192"/>
      <c r="M42" s="192"/>
      <c r="N42" s="192"/>
      <c r="O42" s="192"/>
      <c r="P42" s="192"/>
    </row>
    <row r="43" spans="1:16" x14ac:dyDescent="0.25">
      <c r="A43" s="192"/>
      <c r="B43" s="180" t="s">
        <v>95</v>
      </c>
      <c r="C43" s="202">
        <v>0</v>
      </c>
      <c r="D43" s="203">
        <v>0</v>
      </c>
      <c r="E43" s="147"/>
      <c r="F43" s="305" t="s">
        <v>1342</v>
      </c>
      <c r="G43" s="152"/>
      <c r="H43" s="199"/>
      <c r="I43" s="201">
        <v>7773</v>
      </c>
      <c r="J43" s="192"/>
      <c r="K43" s="192"/>
      <c r="L43" s="192"/>
      <c r="M43" s="192"/>
      <c r="N43" s="192"/>
      <c r="O43" s="192"/>
      <c r="P43" s="192"/>
    </row>
    <row r="44" spans="1:16" ht="15.75" thickBot="1" x14ac:dyDescent="0.3">
      <c r="A44" s="192"/>
      <c r="B44" s="151" t="s">
        <v>1343</v>
      </c>
      <c r="C44" s="199">
        <v>1901.252</v>
      </c>
      <c r="D44" s="200">
        <v>0.98506000000000005</v>
      </c>
      <c r="E44" s="147"/>
      <c r="F44" s="306" t="s">
        <v>1344</v>
      </c>
      <c r="G44" s="160"/>
      <c r="H44" s="204"/>
      <c r="I44" s="182">
        <v>207805</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1930.0930000000001</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124.923</v>
      </c>
      <c r="I53" s="225">
        <v>6.472E-2</v>
      </c>
      <c r="J53" s="192"/>
      <c r="K53" s="213"/>
      <c r="L53" s="213"/>
      <c r="M53" s="217"/>
      <c r="N53" s="218"/>
      <c r="O53" s="219"/>
      <c r="P53" s="220"/>
    </row>
    <row r="54" spans="1:16" x14ac:dyDescent="0.25">
      <c r="A54" s="192"/>
      <c r="B54" s="226" t="s">
        <v>1354</v>
      </c>
      <c r="C54" s="199">
        <v>53.195</v>
      </c>
      <c r="D54" s="227">
        <v>2.7560000000000001E-2</v>
      </c>
      <c r="E54" s="192"/>
      <c r="F54" s="224" t="s">
        <v>1355</v>
      </c>
      <c r="G54" s="199"/>
      <c r="H54" s="199">
        <v>567.37199999999996</v>
      </c>
      <c r="I54" s="225">
        <v>0.29396</v>
      </c>
      <c r="J54" s="192"/>
      <c r="K54" s="213"/>
      <c r="L54" s="213"/>
      <c r="M54" s="217"/>
      <c r="N54" s="218"/>
      <c r="O54" s="219"/>
      <c r="P54" s="220"/>
    </row>
    <row r="55" spans="1:16" x14ac:dyDescent="0.25">
      <c r="A55" s="192"/>
      <c r="B55" s="226" t="s">
        <v>1356</v>
      </c>
      <c r="C55" s="199">
        <v>2.8000000000000001E-2</v>
      </c>
      <c r="D55" s="227">
        <v>1.0000000000000001E-5</v>
      </c>
      <c r="E55" s="192"/>
      <c r="F55" s="224" t="s">
        <v>1357</v>
      </c>
      <c r="G55" s="199"/>
      <c r="H55" s="199">
        <v>1237.798</v>
      </c>
      <c r="I55" s="225">
        <v>0.64132</v>
      </c>
      <c r="J55" s="192"/>
      <c r="K55" s="213"/>
      <c r="L55" s="213"/>
      <c r="M55" s="217"/>
      <c r="N55" s="218"/>
      <c r="O55" s="219"/>
      <c r="P55" s="220"/>
    </row>
    <row r="56" spans="1:16" x14ac:dyDescent="0.25">
      <c r="A56" s="192"/>
      <c r="B56" s="226" t="s">
        <v>1358</v>
      </c>
      <c r="C56" s="199">
        <v>0.76400000000000001</v>
      </c>
      <c r="D56" s="227">
        <v>4.0000000000000002E-4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v>1.6E-2</v>
      </c>
      <c r="D58" s="227">
        <v>1.0000000000000001E-5</v>
      </c>
      <c r="E58" s="192"/>
      <c r="F58" s="224" t="s">
        <v>1362</v>
      </c>
      <c r="G58" s="199"/>
      <c r="H58" s="199">
        <v>0</v>
      </c>
      <c r="I58" s="225" t="s">
        <v>1336</v>
      </c>
      <c r="J58" s="192"/>
      <c r="K58" s="213"/>
      <c r="L58" s="213"/>
      <c r="M58" s="230"/>
      <c r="N58" s="218"/>
      <c r="O58" s="219"/>
      <c r="P58" s="220"/>
    </row>
    <row r="59" spans="1:16" x14ac:dyDescent="0.25">
      <c r="A59" s="192"/>
      <c r="B59" s="226" t="s">
        <v>1363</v>
      </c>
      <c r="C59" s="199">
        <v>18.715</v>
      </c>
      <c r="D59" s="227">
        <v>9.7000000000000003E-3</v>
      </c>
      <c r="E59" s="192"/>
      <c r="F59" s="231"/>
      <c r="G59" s="202"/>
      <c r="H59" s="202"/>
      <c r="I59" s="203"/>
      <c r="J59" s="192"/>
      <c r="K59" s="213"/>
      <c r="L59" s="214"/>
      <c r="M59" s="206"/>
      <c r="N59" s="218"/>
      <c r="O59" s="219"/>
      <c r="P59" s="220"/>
    </row>
    <row r="60" spans="1:16" ht="15.75" thickBot="1" x14ac:dyDescent="0.3">
      <c r="A60" s="192"/>
      <c r="B60" s="226" t="s">
        <v>1364</v>
      </c>
      <c r="C60" s="199">
        <v>1.0569999999999999</v>
      </c>
      <c r="D60" s="227">
        <v>5.5000000000000003E-4</v>
      </c>
      <c r="E60" s="192"/>
      <c r="F60" s="232" t="s">
        <v>1332</v>
      </c>
      <c r="G60" s="204"/>
      <c r="H60" s="204">
        <f>SUM(H53:H58)</f>
        <v>1930.0929999999998</v>
      </c>
      <c r="I60" s="233">
        <f>SUM(I53:I58)</f>
        <v>1</v>
      </c>
      <c r="J60" s="192"/>
      <c r="K60" s="213"/>
      <c r="L60" s="214"/>
      <c r="M60" s="206"/>
      <c r="N60" s="218"/>
      <c r="O60" s="219"/>
      <c r="P60" s="220"/>
    </row>
    <row r="61" spans="1:16" x14ac:dyDescent="0.25">
      <c r="A61" s="192"/>
      <c r="B61" s="226" t="s">
        <v>1365</v>
      </c>
      <c r="C61" s="199">
        <v>0.107</v>
      </c>
      <c r="D61" s="227">
        <v>6.0000000000000002E-5</v>
      </c>
      <c r="E61" s="192"/>
      <c r="F61" s="192"/>
      <c r="G61" s="192"/>
      <c r="H61" s="192"/>
      <c r="I61" s="192"/>
      <c r="J61" s="192"/>
      <c r="K61" s="213"/>
      <c r="L61" s="213"/>
      <c r="M61" s="206"/>
      <c r="N61" s="218"/>
      <c r="O61" s="219"/>
      <c r="P61" s="220"/>
    </row>
    <row r="62" spans="1:16" x14ac:dyDescent="0.25">
      <c r="A62" s="192"/>
      <c r="B62" s="226" t="s">
        <v>1366</v>
      </c>
      <c r="C62" s="199">
        <v>3.6999999999999998E-2</v>
      </c>
      <c r="D62" s="227">
        <v>2.0000000000000002E-5</v>
      </c>
      <c r="E62" s="205"/>
      <c r="F62" s="205"/>
      <c r="G62" s="206"/>
      <c r="H62" s="234"/>
      <c r="I62" s="192"/>
      <c r="J62" s="192"/>
      <c r="K62" s="205"/>
      <c r="L62" s="205"/>
      <c r="M62" s="206"/>
      <c r="N62" s="218"/>
      <c r="O62" s="219"/>
      <c r="P62" s="220"/>
    </row>
    <row r="63" spans="1:16" x14ac:dyDescent="0.25">
      <c r="A63" s="192"/>
      <c r="B63" s="226" t="s">
        <v>1367</v>
      </c>
      <c r="C63" s="199">
        <v>40.549999999999997</v>
      </c>
      <c r="D63" s="227">
        <v>2.1010000000000001E-2</v>
      </c>
      <c r="E63" s="205"/>
      <c r="F63" s="205"/>
      <c r="G63" s="206"/>
      <c r="H63" s="234"/>
      <c r="I63" s="192"/>
      <c r="J63" s="192"/>
      <c r="K63" s="205"/>
      <c r="L63" s="205"/>
      <c r="M63" s="206"/>
      <c r="N63" s="218"/>
      <c r="O63" s="219"/>
      <c r="P63" s="220"/>
    </row>
    <row r="64" spans="1:16" x14ac:dyDescent="0.25">
      <c r="A64" s="192"/>
      <c r="B64" s="226" t="s">
        <v>1368</v>
      </c>
      <c r="C64" s="199">
        <v>0.23599999999999999</v>
      </c>
      <c r="D64" s="227">
        <v>1.2E-4</v>
      </c>
      <c r="E64" s="205"/>
      <c r="F64" s="205"/>
      <c r="G64" s="206"/>
      <c r="H64" s="234"/>
      <c r="I64" s="192"/>
      <c r="J64" s="192"/>
      <c r="K64" s="205"/>
      <c r="L64" s="205"/>
      <c r="M64" s="206"/>
      <c r="N64" s="218"/>
      <c r="O64" s="219"/>
      <c r="P64" s="220"/>
    </row>
    <row r="65" spans="1:16" x14ac:dyDescent="0.25">
      <c r="A65" s="192"/>
      <c r="B65" s="226" t="s">
        <v>1369</v>
      </c>
      <c r="C65" s="199">
        <v>12.96</v>
      </c>
      <c r="D65" s="227">
        <v>6.7099999999999998E-3</v>
      </c>
      <c r="E65" s="205"/>
      <c r="F65" s="205"/>
      <c r="G65" s="206"/>
      <c r="H65" s="235"/>
      <c r="I65" s="192"/>
      <c r="J65" s="192"/>
      <c r="K65" s="205"/>
      <c r="L65" s="205"/>
      <c r="M65" s="230"/>
      <c r="N65" s="218"/>
      <c r="O65" s="219"/>
      <c r="P65" s="220"/>
    </row>
    <row r="66" spans="1:16" x14ac:dyDescent="0.25">
      <c r="A66" s="192"/>
      <c r="B66" s="226" t="s">
        <v>1370</v>
      </c>
      <c r="C66" s="199">
        <v>122.77800000000001</v>
      </c>
      <c r="D66" s="227">
        <v>6.361E-2</v>
      </c>
      <c r="E66" s="205"/>
      <c r="F66" s="205"/>
      <c r="G66" s="206"/>
      <c r="H66" s="234"/>
      <c r="I66" s="192"/>
      <c r="J66" s="192"/>
      <c r="K66" s="205"/>
      <c r="L66" s="205"/>
      <c r="M66" s="230"/>
      <c r="N66" s="218"/>
      <c r="O66" s="219"/>
      <c r="P66" s="220"/>
    </row>
    <row r="67" spans="1:16" x14ac:dyDescent="0.25">
      <c r="A67" s="192"/>
      <c r="B67" s="226" t="s">
        <v>1371</v>
      </c>
      <c r="C67" s="199">
        <v>3.3580000000000001</v>
      </c>
      <c r="D67" s="227">
        <v>1.74E-3</v>
      </c>
      <c r="E67" s="205"/>
      <c r="F67" s="205"/>
      <c r="G67" s="206"/>
      <c r="H67" s="236"/>
      <c r="I67" s="237"/>
      <c r="J67" s="192"/>
      <c r="K67" s="205"/>
      <c r="L67" s="206"/>
      <c r="M67" s="230"/>
      <c r="N67" s="218"/>
      <c r="O67" s="219"/>
      <c r="P67" s="220"/>
    </row>
    <row r="68" spans="1:16" x14ac:dyDescent="0.25">
      <c r="A68" s="192"/>
      <c r="B68" s="226" t="s">
        <v>1372</v>
      </c>
      <c r="C68" s="199">
        <v>0.43099999999999999</v>
      </c>
      <c r="D68" s="227">
        <v>2.2000000000000001E-4</v>
      </c>
      <c r="E68" s="205"/>
      <c r="F68" s="206"/>
      <c r="G68" s="206"/>
      <c r="H68" s="236"/>
      <c r="I68" s="237"/>
      <c r="J68" s="192"/>
      <c r="K68" s="205"/>
      <c r="L68" s="205"/>
      <c r="M68" s="230"/>
      <c r="N68" s="218"/>
      <c r="O68" s="219"/>
      <c r="P68" s="220"/>
    </row>
    <row r="69" spans="1:16" x14ac:dyDescent="0.25">
      <c r="A69" s="192"/>
      <c r="B69" s="226" t="s">
        <v>1373</v>
      </c>
      <c r="C69" s="199">
        <v>0.59299999999999997</v>
      </c>
      <c r="D69" s="227">
        <v>3.1E-4</v>
      </c>
      <c r="E69" s="205"/>
      <c r="F69" s="205"/>
      <c r="G69" s="206"/>
      <c r="H69" s="236"/>
      <c r="I69" s="237"/>
      <c r="J69" s="192"/>
      <c r="K69" s="205"/>
      <c r="L69" s="206"/>
      <c r="M69" s="230"/>
      <c r="N69" s="218"/>
      <c r="O69" s="219"/>
      <c r="P69" s="220"/>
    </row>
    <row r="70" spans="1:16" x14ac:dyDescent="0.25">
      <c r="A70" s="192"/>
      <c r="B70" s="226" t="s">
        <v>1374</v>
      </c>
      <c r="C70" s="199">
        <v>7.8E-2</v>
      </c>
      <c r="D70" s="227">
        <v>4.0000000000000003E-5</v>
      </c>
      <c r="E70" s="205"/>
      <c r="F70" s="205"/>
      <c r="G70" s="206"/>
      <c r="H70" s="234"/>
      <c r="I70" s="192"/>
      <c r="J70" s="192"/>
      <c r="K70" s="205"/>
      <c r="L70" s="206"/>
      <c r="M70" s="230"/>
      <c r="N70" s="218"/>
      <c r="O70" s="219"/>
      <c r="P70" s="220"/>
    </row>
    <row r="71" spans="1:16" x14ac:dyDescent="0.25">
      <c r="A71" s="192"/>
      <c r="B71" s="226" t="s">
        <v>1375</v>
      </c>
      <c r="C71" s="199">
        <v>1522.067</v>
      </c>
      <c r="D71" s="227">
        <v>0.78859999999999997</v>
      </c>
      <c r="E71" s="205"/>
      <c r="F71" s="205"/>
      <c r="G71" s="206"/>
      <c r="H71" s="236"/>
      <c r="I71" s="192"/>
      <c r="J71" s="192"/>
      <c r="K71" s="205"/>
      <c r="L71" s="205"/>
      <c r="M71" s="230"/>
      <c r="N71" s="218"/>
      <c r="O71" s="219"/>
      <c r="P71" s="220"/>
    </row>
    <row r="72" spans="1:16" ht="15.75" thickBot="1" x14ac:dyDescent="0.3">
      <c r="A72" s="192"/>
      <c r="B72" s="238" t="s">
        <v>1376</v>
      </c>
      <c r="C72" s="204">
        <v>153.12200000000001</v>
      </c>
      <c r="D72" s="239">
        <v>7.9329999999999998E-2</v>
      </c>
      <c r="E72" s="205"/>
      <c r="F72" s="205"/>
      <c r="G72" s="206"/>
      <c r="H72" s="236"/>
      <c r="I72" s="192"/>
      <c r="J72" s="192"/>
      <c r="K72" s="205"/>
      <c r="L72" s="205"/>
      <c r="M72" s="205"/>
      <c r="N72" s="205"/>
      <c r="O72" s="205"/>
      <c r="P72" s="205"/>
    </row>
    <row r="73" spans="1:16" ht="15.75" thickBot="1" x14ac:dyDescent="0.3">
      <c r="A73" s="192"/>
      <c r="B73" s="154" t="s">
        <v>1332</v>
      </c>
      <c r="C73" s="204">
        <f>SUM(C53:C72)</f>
        <v>1930.0920000000001</v>
      </c>
      <c r="D73" s="240">
        <f>SUM(D53:D72)</f>
        <v>1</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1901.9169999999999</v>
      </c>
      <c r="D76" s="225">
        <v>0.98540000000000005</v>
      </c>
      <c r="E76" s="192"/>
      <c r="F76" s="151" t="s">
        <v>1380</v>
      </c>
      <c r="G76" s="152"/>
      <c r="H76" s="199">
        <v>1927.7349999999999</v>
      </c>
      <c r="I76" s="200">
        <v>0.99878</v>
      </c>
      <c r="J76" s="192"/>
      <c r="K76" s="244"/>
      <c r="L76" s="192"/>
      <c r="M76" s="192"/>
      <c r="N76" s="192"/>
      <c r="O76" s="192"/>
      <c r="P76" s="192"/>
    </row>
    <row r="77" spans="1:16" x14ac:dyDescent="0.25">
      <c r="A77" s="192"/>
      <c r="B77" s="165" t="s">
        <v>1381</v>
      </c>
      <c r="C77" s="202">
        <v>28.175000000000001</v>
      </c>
      <c r="D77" s="245">
        <v>1.46E-2</v>
      </c>
      <c r="E77" s="192"/>
      <c r="F77" s="180" t="s">
        <v>1382</v>
      </c>
      <c r="G77" s="246"/>
      <c r="H77" s="202">
        <v>2.3570000000000002</v>
      </c>
      <c r="I77" s="203">
        <v>1.2199999999999999E-3</v>
      </c>
      <c r="J77" s="192"/>
      <c r="K77" s="244"/>
      <c r="L77" s="192"/>
      <c r="M77" s="192"/>
      <c r="N77" s="192"/>
      <c r="O77" s="192"/>
      <c r="P77" s="192"/>
    </row>
    <row r="78" spans="1:16" ht="15.75" thickBot="1" x14ac:dyDescent="0.3">
      <c r="A78" s="192"/>
      <c r="B78" s="306" t="s">
        <v>1332</v>
      </c>
      <c r="C78" s="204">
        <f>SUM(C76:C77)</f>
        <v>1930.0919999999999</v>
      </c>
      <c r="D78" s="240">
        <f>SUM(D76:D77)</f>
        <v>1</v>
      </c>
      <c r="E78" s="192"/>
      <c r="F78" s="306" t="s">
        <v>1332</v>
      </c>
      <c r="G78" s="160"/>
      <c r="H78" s="204">
        <f>SUM(H76:H77)</f>
        <v>1930.0919999999999</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379.64499999999998</v>
      </c>
      <c r="D82" s="252">
        <v>377.68299999999999</v>
      </c>
      <c r="E82" s="252">
        <v>292.80900000000003</v>
      </c>
      <c r="F82" s="252">
        <v>224.298</v>
      </c>
      <c r="G82" s="252">
        <v>146.72499999999999</v>
      </c>
      <c r="H82" s="252">
        <v>135.203</v>
      </c>
      <c r="I82" s="252">
        <v>139.91900000000001</v>
      </c>
      <c r="J82" s="253">
        <v>1696.2819999999999</v>
      </c>
      <c r="K82" s="254">
        <v>230.78200000000001</v>
      </c>
      <c r="L82" s="253">
        <v>1927.0640000000001</v>
      </c>
      <c r="M82" s="192"/>
      <c r="N82" s="192"/>
      <c r="O82" s="192"/>
      <c r="P82" s="192"/>
    </row>
    <row r="83" spans="1:16" ht="15.75" thickBot="1" x14ac:dyDescent="0.3">
      <c r="A83" s="192"/>
      <c r="B83" s="154" t="s">
        <v>1396</v>
      </c>
      <c r="C83" s="255">
        <v>0.19700999999999999</v>
      </c>
      <c r="D83" s="255">
        <v>0.19599</v>
      </c>
      <c r="E83" s="255">
        <v>0.15195</v>
      </c>
      <c r="F83" s="255">
        <v>0.11638999999999999</v>
      </c>
      <c r="G83" s="255">
        <v>7.6139999999999999E-2</v>
      </c>
      <c r="H83" s="255">
        <v>7.016E-2</v>
      </c>
      <c r="I83" s="255">
        <v>7.2609999999999994E-2</v>
      </c>
      <c r="J83" s="256">
        <v>0.88024000000000002</v>
      </c>
      <c r="K83" s="257">
        <v>0.11976000000000001</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0</v>
      </c>
      <c r="D86" s="262">
        <v>21.850999999999999</v>
      </c>
      <c r="E86" s="262">
        <v>119.66200000000001</v>
      </c>
      <c r="F86" s="262">
        <v>114.309</v>
      </c>
      <c r="G86" s="262">
        <v>103.38500000000001</v>
      </c>
      <c r="H86" s="262">
        <v>144.33500000000001</v>
      </c>
      <c r="I86" s="262">
        <v>114.907</v>
      </c>
      <c r="J86" s="262">
        <v>110.336</v>
      </c>
      <c r="K86" s="262">
        <v>108.283</v>
      </c>
      <c r="L86" s="262">
        <v>82.099000000000004</v>
      </c>
      <c r="M86" s="263">
        <v>1010.92</v>
      </c>
      <c r="N86" s="253">
        <f>SUM(C86:M86)</f>
        <v>1930.087</v>
      </c>
      <c r="O86" s="192"/>
      <c r="P86" s="192"/>
    </row>
    <row r="87" spans="1:16" ht="15.75" thickBot="1" x14ac:dyDescent="0.3">
      <c r="A87" s="192"/>
      <c r="B87" s="154" t="s">
        <v>1396</v>
      </c>
      <c r="C87" s="264">
        <v>0</v>
      </c>
      <c r="D87" s="264">
        <v>1.132E-2</v>
      </c>
      <c r="E87" s="264">
        <v>6.2E-2</v>
      </c>
      <c r="F87" s="264">
        <v>5.9220000000000002E-2</v>
      </c>
      <c r="G87" s="264">
        <v>5.3560000000000003E-2</v>
      </c>
      <c r="H87" s="264">
        <v>7.4779999999999999E-2</v>
      </c>
      <c r="I87" s="264">
        <v>5.953E-2</v>
      </c>
      <c r="J87" s="264">
        <v>5.7169999999999999E-2</v>
      </c>
      <c r="K87" s="264">
        <v>5.6099999999999997E-2</v>
      </c>
      <c r="L87" s="264">
        <v>4.2540000000000001E-2</v>
      </c>
      <c r="M87" s="265">
        <v>0.52376999999999996</v>
      </c>
      <c r="N87" s="256">
        <f>SUM(C87:M87)</f>
        <v>0.99998999999999993</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226.27600000000001</v>
      </c>
      <c r="D90" s="199">
        <v>245.31100000000001</v>
      </c>
      <c r="E90" s="199">
        <v>380.404</v>
      </c>
      <c r="F90" s="199">
        <v>575.80399999999997</v>
      </c>
      <c r="G90" s="199">
        <v>502.298</v>
      </c>
      <c r="H90" s="201">
        <f>SUM(C90:G90)</f>
        <v>1930.0930000000001</v>
      </c>
      <c r="I90" s="267"/>
      <c r="J90" s="192"/>
      <c r="K90" s="192"/>
      <c r="L90" s="192"/>
      <c r="M90" s="192"/>
      <c r="N90" s="192"/>
      <c r="O90" s="192"/>
      <c r="P90" s="192"/>
    </row>
    <row r="91" spans="1:16" ht="15.75" thickBot="1" x14ac:dyDescent="0.3">
      <c r="A91" s="192"/>
      <c r="B91" s="154" t="s">
        <v>1396</v>
      </c>
      <c r="C91" s="268">
        <v>0.11724</v>
      </c>
      <c r="D91" s="268">
        <v>0.12709999999999999</v>
      </c>
      <c r="E91" s="268">
        <v>0.19708999999999999</v>
      </c>
      <c r="F91" s="268">
        <v>0.29832999999999998</v>
      </c>
      <c r="G91" s="268">
        <v>0.26024999999999998</v>
      </c>
      <c r="H91" s="240">
        <f>SUM(C91:G91)</f>
        <v>1.0000100000000001</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0.31120999999999999</v>
      </c>
      <c r="D104" s="192"/>
      <c r="E104" s="192"/>
      <c r="F104" s="289" t="s">
        <v>1415</v>
      </c>
      <c r="G104" s="147"/>
      <c r="H104" s="147"/>
      <c r="I104" s="147"/>
      <c r="J104" s="192"/>
      <c r="K104" s="192"/>
      <c r="L104" s="192"/>
      <c r="M104" s="192"/>
      <c r="N104" s="192"/>
      <c r="O104" s="192"/>
      <c r="P104" s="192"/>
    </row>
    <row r="105" spans="1:16" x14ac:dyDescent="0.25">
      <c r="A105" s="192"/>
      <c r="B105" s="305" t="s">
        <v>1416</v>
      </c>
      <c r="C105" s="290">
        <v>0.33110000000000001</v>
      </c>
      <c r="D105" s="192"/>
      <c r="E105" s="192"/>
      <c r="F105" s="289" t="s">
        <v>1417</v>
      </c>
      <c r="G105" s="147"/>
      <c r="H105" s="147"/>
      <c r="I105" s="147"/>
      <c r="J105" s="192"/>
      <c r="K105" s="192"/>
      <c r="L105" s="192"/>
      <c r="M105" s="192"/>
      <c r="N105" s="192"/>
      <c r="O105" s="192"/>
      <c r="P105" s="192"/>
    </row>
    <row r="106" spans="1:16" x14ac:dyDescent="0.25">
      <c r="A106" s="192"/>
      <c r="B106" s="305" t="s">
        <v>1418</v>
      </c>
      <c r="C106" s="290">
        <v>0.34279999999999999</v>
      </c>
      <c r="D106" s="192"/>
      <c r="E106" s="192"/>
      <c r="F106" s="289" t="s">
        <v>1415</v>
      </c>
      <c r="G106" s="147"/>
      <c r="H106" s="147"/>
      <c r="I106" s="147"/>
      <c r="J106" s="192"/>
      <c r="K106" s="192"/>
      <c r="L106" s="192"/>
      <c r="M106" s="192"/>
      <c r="N106" s="192"/>
      <c r="O106" s="192"/>
      <c r="P106" s="192"/>
    </row>
    <row r="107" spans="1:16" x14ac:dyDescent="0.25">
      <c r="A107" s="192"/>
      <c r="B107" s="305" t="s">
        <v>1419</v>
      </c>
      <c r="C107" s="356">
        <v>0.31314999999999998</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0.32083</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8.86</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2.63</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1901.9169999999999</v>
      </c>
      <c r="D127" s="325">
        <v>0</v>
      </c>
      <c r="E127" s="324"/>
      <c r="F127" s="325">
        <v>-1250</v>
      </c>
      <c r="G127" s="324">
        <v>1901.9169999999999</v>
      </c>
      <c r="H127" s="326">
        <v>1250</v>
      </c>
      <c r="I127" s="147"/>
      <c r="J127" s="147"/>
      <c r="K127" s="192"/>
      <c r="L127" s="192"/>
      <c r="M127" s="192"/>
      <c r="N127" s="192"/>
      <c r="O127" s="192"/>
      <c r="P127" s="192"/>
    </row>
    <row r="128" spans="1:16" x14ac:dyDescent="0.25">
      <c r="A128" s="192"/>
      <c r="B128" s="301" t="s">
        <v>1381</v>
      </c>
      <c r="C128" s="327">
        <v>28.175999999999998</v>
      </c>
      <c r="D128" s="328">
        <v>1450</v>
      </c>
      <c r="E128" s="327"/>
      <c r="F128" s="328">
        <v>1250</v>
      </c>
      <c r="G128" s="327">
        <v>28.175999999999998</v>
      </c>
      <c r="H128" s="329">
        <v>200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1930.0929999999998</v>
      </c>
      <c r="D130" s="334">
        <f t="shared" si="1"/>
        <v>1450</v>
      </c>
      <c r="E130" s="333">
        <f t="shared" si="1"/>
        <v>0</v>
      </c>
      <c r="F130" s="334">
        <f t="shared" si="1"/>
        <v>0</v>
      </c>
      <c r="G130" s="333">
        <f t="shared" si="1"/>
        <v>1930.0929999999998</v>
      </c>
      <c r="H130" s="335">
        <f t="shared" si="1"/>
        <v>1450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11.712999999999999</v>
      </c>
      <c r="D135" s="199">
        <v>10.621</v>
      </c>
      <c r="E135" s="199">
        <v>9.9359999999999999</v>
      </c>
      <c r="F135" s="199">
        <v>9.3260000000000005</v>
      </c>
      <c r="G135" s="199">
        <v>8.8320000000000007</v>
      </c>
      <c r="H135" s="199">
        <v>8.2409999999999997</v>
      </c>
      <c r="I135" s="199">
        <v>7.6680000000000001</v>
      </c>
      <c r="J135" s="199">
        <v>7.1760000000000002</v>
      </c>
      <c r="K135" s="199">
        <v>6.7690000000000001</v>
      </c>
      <c r="L135" s="201">
        <v>6.6159999999999997</v>
      </c>
      <c r="M135" s="192"/>
      <c r="N135" s="192"/>
      <c r="O135" s="192"/>
      <c r="P135" s="192"/>
    </row>
    <row r="136" spans="1:16" x14ac:dyDescent="0.25">
      <c r="A136" s="192"/>
      <c r="B136" s="243" t="s">
        <v>1451</v>
      </c>
      <c r="C136" s="199">
        <v>3.516</v>
      </c>
      <c r="D136" s="199">
        <v>3.9140000000000001</v>
      </c>
      <c r="E136" s="199">
        <v>2.5640000000000001</v>
      </c>
      <c r="F136" s="199">
        <v>1.3089999999999999</v>
      </c>
      <c r="G136" s="199">
        <v>0.18099999999999999</v>
      </c>
      <c r="H136" s="199">
        <v>-8.0000000000000002E-3</v>
      </c>
      <c r="I136" s="199"/>
      <c r="J136" s="199"/>
      <c r="K136" s="199"/>
      <c r="L136" s="201"/>
      <c r="M136" s="192"/>
      <c r="N136" s="192"/>
      <c r="O136" s="192"/>
      <c r="P136" s="192"/>
    </row>
    <row r="137" spans="1:16" ht="15.75" thickBot="1" x14ac:dyDescent="0.3">
      <c r="A137" s="192"/>
      <c r="B137" s="303" t="s">
        <v>1452</v>
      </c>
      <c r="C137" s="204">
        <f>SUM(C135:C136)</f>
        <v>15.228999999999999</v>
      </c>
      <c r="D137" s="204">
        <f t="shared" ref="D137:L137" si="2">SUM(D135:D136)</f>
        <v>14.535</v>
      </c>
      <c r="E137" s="204">
        <f t="shared" si="2"/>
        <v>12.5</v>
      </c>
      <c r="F137" s="204">
        <f t="shared" si="2"/>
        <v>10.635</v>
      </c>
      <c r="G137" s="204">
        <f t="shared" si="2"/>
        <v>9.0129999999999999</v>
      </c>
      <c r="H137" s="204">
        <f t="shared" si="2"/>
        <v>8.2330000000000005</v>
      </c>
      <c r="I137" s="204">
        <f t="shared" si="2"/>
        <v>7.6680000000000001</v>
      </c>
      <c r="J137" s="204">
        <f t="shared" si="2"/>
        <v>7.1760000000000002</v>
      </c>
      <c r="K137" s="204">
        <f t="shared" si="2"/>
        <v>6.7690000000000001</v>
      </c>
      <c r="L137" s="182">
        <f t="shared" si="2"/>
        <v>6.6159999999999997</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45.250999999999998</v>
      </c>
      <c r="H75" s="23"/>
    </row>
    <row r="76" spans="1:14" x14ac:dyDescent="0.25">
      <c r="A76" s="25" t="s">
        <v>1221</v>
      </c>
      <c r="B76" s="25" t="s">
        <v>1254</v>
      </c>
      <c r="C76" s="344">
        <v>226.39599999999999</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2.0600000000000002E-3</v>
      </c>
      <c r="D82" s="101" t="s">
        <v>959</v>
      </c>
      <c r="E82" s="101" t="s">
        <v>959</v>
      </c>
      <c r="F82" s="101" t="s">
        <v>959</v>
      </c>
      <c r="G82" s="351">
        <v>2.0600000000000002E-3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2021-01-26T08:20:19Z</dcterms:modified>
</cp:coreProperties>
</file>